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4\Objava informacija o trošenju sredstava\12-2024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OSOBE'!$E$1:$E$97</definedName>
    <definedName name="_xlnm._FilterDatabase" localSheetId="2" hidden="1">'Kat.2 FIZIČKE OSOBE'!$C$1:$C$31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97" i="1" s="1"/>
  <c r="D74" i="1"/>
  <c r="B31" i="3"/>
  <c r="D46" i="1"/>
  <c r="D28" i="1"/>
  <c r="D54" i="1"/>
  <c r="D52" i="1"/>
  <c r="D11" i="1"/>
  <c r="D91" i="1"/>
  <c r="D78" i="1"/>
  <c r="B15" i="3"/>
  <c r="B11" i="2"/>
  <c r="B12" i="2" s="1"/>
  <c r="D86" i="1" l="1"/>
  <c r="D79" i="1"/>
  <c r="D51" i="1"/>
  <c r="D48" i="1"/>
  <c r="D34" i="1"/>
  <c r="D27" i="1"/>
  <c r="D13" i="1"/>
  <c r="D96" i="1"/>
  <c r="D63" i="1"/>
  <c r="D66" i="1"/>
  <c r="D68" i="1"/>
  <c r="D70" i="1"/>
  <c r="D72" i="1"/>
  <c r="D81" i="1"/>
  <c r="D61" i="1"/>
  <c r="D59" i="1"/>
  <c r="D57" i="1"/>
  <c r="D36" i="1"/>
  <c r="D20" i="1"/>
  <c r="D24" i="1"/>
  <c r="D7" i="1"/>
  <c r="B28" i="3"/>
  <c r="B18" i="3"/>
  <c r="B16" i="3"/>
  <c r="D45" i="1" l="1"/>
  <c r="D19" i="1"/>
  <c r="D10" i="1"/>
  <c r="D8" i="1"/>
  <c r="D37" i="1"/>
  <c r="B22" i="3" l="1"/>
  <c r="D94" i="1"/>
  <c r="D31" i="1"/>
  <c r="D15" i="1"/>
  <c r="D92" i="1" l="1"/>
  <c r="B30" i="3"/>
  <c r="B14" i="3"/>
  <c r="D88" i="1" l="1"/>
  <c r="D83" i="1"/>
  <c r="D55" i="1"/>
  <c r="D29" i="1"/>
  <c r="D23" i="1"/>
  <c r="D17" i="1"/>
  <c r="D90" i="1" l="1"/>
  <c r="D53" i="1"/>
  <c r="D39" i="1" l="1"/>
  <c r="B26" i="3" l="1"/>
  <c r="B20" i="3" l="1"/>
  <c r="B12" i="3"/>
  <c r="D43" i="1" l="1"/>
  <c r="D41" i="1"/>
  <c r="D21" i="1"/>
  <c r="B24" i="3" l="1"/>
  <c r="B10" i="3"/>
  <c r="B8" i="3" l="1"/>
</calcChain>
</file>

<file path=xl/sharedStrings.xml><?xml version="1.0" encoding="utf-8"?>
<sst xmlns="http://schemas.openxmlformats.org/spreadsheetml/2006/main" count="317" uniqueCount="119">
  <si>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</si>
  <si>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</si>
  <si>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</si>
  <si>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</si>
  <si>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</si>
  <si>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</si>
  <si>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</si>
  <si>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</si>
  <si>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</si>
  <si>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</si>
  <si>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</si>
  <si>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</si>
  <si>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</si>
  <si>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</si>
  <si>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</si>
  <si>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</si>
  <si>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</si>
  <si>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</si>
  <si>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</si>
  <si>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</si>
  <si>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</si>
  <si>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</si>
  <si>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</si>
  <si>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</si>
  <si>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</si>
  <si>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</si>
  <si>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</si>
  <si>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</si>
  <si>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</si>
  <si>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Studentski centar u Zagrebu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</si>
  <si>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</si>
  <si>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</si>
  <si>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</si>
  <si>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</si>
  <si>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</si>
  <si>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</si>
  <si>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</si>
  <si>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</si>
  <si>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</si>
  <si>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</si>
  <si>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</si>
  <si>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</si>
  <si>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</si>
  <si>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</si>
  <si>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FINA (Financijska agencija)</t>
  </si>
  <si>
    <t>Napomena o mjestu troška</t>
  </si>
  <si>
    <t>Ostale usluge</t>
  </si>
  <si>
    <t>HEP Plin d.o.o.</t>
  </si>
  <si>
    <t xml:space="preserve"> Regres za godišnji odmor</t>
  </si>
  <si>
    <t>Loko vožnja</t>
  </si>
  <si>
    <t>Opskrba vodom</t>
  </si>
  <si>
    <t xml:space="preserve"> Zajedniča pričuva</t>
  </si>
  <si>
    <t>ZITEL EURO CONTROL d.o.o.</t>
  </si>
  <si>
    <t>KONZUM d.d.</t>
  </si>
  <si>
    <t>Zagrebačka banka d.d.</t>
  </si>
  <si>
    <t>Reprezentacija</t>
  </si>
  <si>
    <t>Bankarske usluge i usluge platnog prometa</t>
  </si>
  <si>
    <t>Knjige</t>
  </si>
  <si>
    <t>HEP d.d.</t>
  </si>
  <si>
    <t>Hrvatski Telekom d.d.</t>
  </si>
  <si>
    <t>VODOOPSKRBA I ODVODNJA d.o.o.</t>
  </si>
  <si>
    <t>UPI-2M PLUS d.o.o.</t>
  </si>
  <si>
    <t>Hamburger Recycling Croatia d.o.o.</t>
  </si>
  <si>
    <t xml:space="preserve">Sveta Helena </t>
  </si>
  <si>
    <t xml:space="preserve">Gradsko stambeno komunalno gospodarstvo d.o.o. </t>
  </si>
  <si>
    <t>03744272526</t>
  </si>
  <si>
    <t>Studijska putovanja</t>
  </si>
  <si>
    <t>Obračun dara djeci - Sv.Nikola 2024.</t>
  </si>
  <si>
    <t>HRVATSKI DRŽAVNI ARHIV</t>
  </si>
  <si>
    <t>Uredski materijal i ostali materijalni rashodi</t>
  </si>
  <si>
    <t>Stručno usavršavanje zaposlenika</t>
  </si>
  <si>
    <t>Božićnica</t>
  </si>
  <si>
    <t xml:space="preserve"> Naknada za novorođeno dijete</t>
  </si>
  <si>
    <t>Naknada za korištenje privatnog automobila u službene svrhe</t>
  </si>
  <si>
    <t>Zdravstvene i veterinarske usluge</t>
  </si>
  <si>
    <t>Intelektualne i osobne usluge</t>
  </si>
  <si>
    <t>Naknade za rad predstavničkih i izvršnih tijela, povjerenstava i</t>
  </si>
  <si>
    <t>Ivan Trojan</t>
  </si>
  <si>
    <t>Vanja Pavlović</t>
  </si>
  <si>
    <t>Annamaria Getoš Kalac</t>
  </si>
  <si>
    <t>Tuzemne članarine</t>
  </si>
  <si>
    <t>Zatezne kamate</t>
  </si>
  <si>
    <t>Školarine-poslijediplomski studij</t>
  </si>
  <si>
    <t>Licence</t>
  </si>
  <si>
    <t>Računala i računalna oprema</t>
  </si>
  <si>
    <t>KULTURNI KRUG j.d.o.o.</t>
  </si>
  <si>
    <t>CROATIA Poliklinika</t>
  </si>
  <si>
    <t xml:space="preserve"> Slovenia</t>
  </si>
  <si>
    <t>Fakultet društvenih znanosti u Ljubljani</t>
  </si>
  <si>
    <t>SPAR Hrvatska d.o.o.</t>
  </si>
  <si>
    <t>MLINAR pekarska industrija d.o.o.</t>
  </si>
  <si>
    <t>PEKARA DUBRAVICA d.o.o.</t>
  </si>
  <si>
    <t>LIDL HRVATSKA d.o.o. k.d.</t>
  </si>
  <si>
    <t>HENDAL, d.o.o.</t>
  </si>
  <si>
    <t>COMPETO d.o.o.</t>
  </si>
  <si>
    <t>TAČ - FINI d.o.o.</t>
  </si>
  <si>
    <t>STUDENAC d.o.o.</t>
  </si>
  <si>
    <t>Omiš</t>
  </si>
  <si>
    <t>dm-drogerie markt d.o.o.</t>
  </si>
  <si>
    <t>VRUTAK d.o.o.</t>
  </si>
  <si>
    <t>TELEBIT d.o.o.</t>
  </si>
  <si>
    <t>Point A to Point B j.d.o.o.</t>
  </si>
  <si>
    <t>PROMING HCH d.o.o.</t>
  </si>
  <si>
    <t>PROSVJETA d.o.o.</t>
  </si>
  <si>
    <t>Njemačka</t>
  </si>
  <si>
    <t xml:space="preserve">MAXQDA  </t>
  </si>
  <si>
    <t>GRAVIL d.o.o.</t>
  </si>
  <si>
    <t>ARABESCA d.o.o.</t>
  </si>
  <si>
    <t>Sesvete</t>
  </si>
  <si>
    <t>Iva Perković</t>
  </si>
  <si>
    <t>PROSINAC 2024</t>
  </si>
  <si>
    <t>Programsko financiranje</t>
  </si>
  <si>
    <t>Programsko financiranje, Vlastita sredstva Instituta</t>
  </si>
  <si>
    <t>ISSP</t>
  </si>
  <si>
    <t>Programsko financiranje,  Vlastita sredstva Instituta, Škola i zajednica, Critical Changelab</t>
  </si>
  <si>
    <t>Vlastita sredstva Instituta</t>
  </si>
  <si>
    <t>HREUURBRUR</t>
  </si>
  <si>
    <t>Dani obrazovnih znanosti</t>
  </si>
  <si>
    <t>YO-VID22, Teachwell, Programsko financiranje, Vlastita sredstva Instituta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</si>
</sst>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3" fillId="2" borderId="1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4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2" fontId="0" fillId="0" borderId="13" xfId="0" applyNumberFormat="1" applyBorder="1"/>
    <xf numFmtId="0" fontId="2" fillId="0" borderId="8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1" fillId="3" borderId="0" xfId="0" applyNumberFormat="1" applyFont="1" applyFill="1"/>
    <xf numFmtId="2" fontId="0" fillId="3" borderId="0" xfId="0" applyNumberFormat="1" applyFill="1"/>
    <xf numFmtId="0" fontId="1" fillId="2" borderId="1" xfId="0" applyFont="1" applyFill="1" applyBorder="1" applyAlignment="1">
      <alignment horizontal="center" vertical="center"/>
    </xf>
    <xf numFmtId="2" fontId="2" fillId="0" borderId="5" xfId="0" applyNumberFormat="1" applyFont="1" applyBorder="1"/>
    <xf numFmtId="2" fontId="4" fillId="0" borderId="7" xfId="0" applyNumberFormat="1" applyFont="1" applyBorder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9" fontId="2" fillId="0" borderId="12" xfId="0" applyNumberFormat="1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2" fontId="2" fillId="0" borderId="12" xfId="0" applyNumberFormat="1" applyFont="1" applyFill="1" applyBorder="1" applyAlignment="1">
      <alignment horizontal="right"/>
    </xf>
    <xf numFmtId="0" fontId="0" fillId="0" borderId="12" xfId="0" applyFill="1" applyBorder="1"/>
    <xf numFmtId="2" fontId="2" fillId="0" borderId="0" xfId="0" applyNumberFormat="1" applyFont="1" applyFill="1" applyAlignment="1">
      <alignment horizontal="left"/>
    </xf>
    <xf numFmtId="0" fontId="2" fillId="0" borderId="2" xfId="0" applyFont="1" applyFill="1" applyBorder="1"/>
    <xf numFmtId="0" fontId="4" fillId="0" borderId="7" xfId="0" applyFont="1" applyFill="1" applyBorder="1"/>
    <xf numFmtId="2" fontId="2" fillId="0" borderId="13" xfId="0" applyNumberFormat="1" applyFont="1" applyFill="1" applyBorder="1" applyAlignment="1">
      <alignment horizontal="right"/>
    </xf>
    <xf numFmtId="2" fontId="4" fillId="0" borderId="14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2" fontId="2" fillId="0" borderId="6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0" fillId="0" borderId="13" xfId="0" applyFill="1" applyBorder="1"/>
    <xf numFmtId="4" fontId="0" fillId="0" borderId="12" xfId="0" applyNumberFormat="1" applyFill="1" applyBorder="1"/>
    <xf numFmtId="0" fontId="0" fillId="0" borderId="13" xfId="0" applyFont="1" applyFill="1" applyBorder="1"/>
    <xf numFmtId="2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0" fillId="0" borderId="12" xfId="0" applyNumberFormat="1" applyFill="1" applyBorder="1"/>
    <xf numFmtId="0" fontId="2" fillId="0" borderId="9" xfId="0" applyFont="1" applyBorder="1"/>
    <xf numFmtId="0" fontId="2" fillId="0" borderId="7" xfId="0" applyFont="1" applyBorder="1"/>
    <xf numFmtId="2" fontId="0" fillId="0" borderId="2" xfId="0" applyNumberFormat="1" applyFill="1" applyBorder="1"/>
    <xf numFmtId="2" fontId="0" fillId="0" borderId="5" xfId="0" applyNumberFormat="1" applyFill="1" applyBorder="1"/>
    <xf numFmtId="2" fontId="2" fillId="0" borderId="5" xfId="0" applyNumberFormat="1" applyFont="1" applyFill="1" applyBorder="1"/>
    <xf numFmtId="2" fontId="2" fillId="0" borderId="12" xfId="0" applyNumberFormat="1" applyFont="1" applyFill="1" applyBorder="1"/>
    <xf numFmtId="2" fontId="4" fillId="0" borderId="13" xfId="0" applyNumberFormat="1" applyFont="1" applyFill="1" applyBorder="1"/>
    <xf numFmtId="0" fontId="2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zoomScaleNormal="100" workbookViewId="0">
      <selection activeCell="G24" sqref="G24"/>
    </sheetView>
  </sheetViews>
  <sheetFormatPr defaultRowHeight="15" x14ac:dyDescent="0.25"/>
  <cols>
    <col min="1" max="1" width="50.42578125" style="5" customWidth="1"/>
    <col min="2" max="2" width="18.140625" style="6" customWidth="1"/>
    <col min="3" max="3" width="36.5703125" style="7" customWidth="1"/>
    <col min="4" max="4" width="18.28515625" style="112" customWidth="1"/>
    <col min="5" max="5" width="13" style="5" customWidth="1"/>
    <col min="6" max="6" width="48.140625" style="5" customWidth="1"/>
    <col min="7" max="7" width="79" style="5" customWidth="1"/>
    <col min="8" max="16384" width="9.140625" style="5"/>
  </cols>
  <sheetData>
    <row r="1" spans="1:7" x14ac:dyDescent="0.25">
      <c r="A1" s="5" t="s">
        <v>0</v>
      </c>
      <c r="B1" s="83" t="s">
        <v>2</v>
      </c>
      <c r="C1" s="83"/>
      <c r="D1" s="83"/>
      <c r="E1" s="83"/>
      <c r="F1" s="83"/>
    </row>
    <row r="2" spans="1:7" x14ac:dyDescent="0.25">
      <c r="A2" s="5" t="s">
        <v>1</v>
      </c>
      <c r="B2" s="84" t="s">
        <v>110</v>
      </c>
      <c r="C2" s="84"/>
      <c r="D2" s="84"/>
      <c r="E2" s="84"/>
      <c r="F2" s="84"/>
    </row>
    <row r="3" spans="1:7" x14ac:dyDescent="0.25">
      <c r="A3" s="85"/>
      <c r="B3" s="85"/>
      <c r="C3" s="85"/>
      <c r="D3" s="85"/>
      <c r="E3" s="85"/>
      <c r="F3" s="85"/>
    </row>
    <row r="4" spans="1:7" x14ac:dyDescent="0.25">
      <c r="A4" s="5" t="s">
        <v>9</v>
      </c>
      <c r="B4" s="83" t="s">
        <v>10</v>
      </c>
      <c r="C4" s="83"/>
      <c r="D4" s="83"/>
      <c r="E4" s="83"/>
      <c r="F4" s="83"/>
    </row>
    <row r="5" spans="1:7" x14ac:dyDescent="0.25">
      <c r="D5" s="97"/>
      <c r="E5" s="7"/>
      <c r="F5" s="7"/>
    </row>
    <row r="6" spans="1:7" ht="29.25" customHeight="1" x14ac:dyDescent="0.25">
      <c r="A6" s="29" t="s">
        <v>3</v>
      </c>
      <c r="B6" s="30" t="s">
        <v>4</v>
      </c>
      <c r="C6" s="29" t="s">
        <v>6</v>
      </c>
      <c r="D6" s="30" t="s">
        <v>7</v>
      </c>
      <c r="E6" s="86" t="s">
        <v>8</v>
      </c>
      <c r="F6" s="87"/>
      <c r="G6" s="50" t="s">
        <v>45</v>
      </c>
    </row>
    <row r="7" spans="1:7" ht="16.5" customHeight="1" x14ac:dyDescent="0.25">
      <c r="A7" s="24" t="s">
        <v>58</v>
      </c>
      <c r="B7" s="6">
        <v>28921978587</v>
      </c>
      <c r="C7" s="27" t="s">
        <v>23</v>
      </c>
      <c r="D7" s="98">
        <f>26.87+27.49</f>
        <v>54.36</v>
      </c>
      <c r="E7" s="47">
        <v>3223</v>
      </c>
      <c r="F7" s="23" t="s">
        <v>38</v>
      </c>
      <c r="G7" s="23" t="s">
        <v>5</v>
      </c>
    </row>
    <row r="8" spans="1:7" ht="18.75" customHeight="1" x14ac:dyDescent="0.25">
      <c r="A8" s="17" t="s">
        <v>14</v>
      </c>
      <c r="B8" s="62"/>
      <c r="C8" s="63"/>
      <c r="D8" s="99">
        <f>D7</f>
        <v>54.36</v>
      </c>
      <c r="E8" s="14"/>
      <c r="F8" s="16"/>
      <c r="G8" s="16"/>
    </row>
    <row r="9" spans="1:7" x14ac:dyDescent="0.25">
      <c r="A9" s="25" t="s">
        <v>47</v>
      </c>
      <c r="B9" s="6">
        <v>41317489366</v>
      </c>
      <c r="C9" s="27" t="s">
        <v>23</v>
      </c>
      <c r="D9" s="119">
        <v>1.4</v>
      </c>
      <c r="E9" s="8">
        <v>3223</v>
      </c>
      <c r="F9" s="8" t="s">
        <v>38</v>
      </c>
      <c r="G9" s="25"/>
    </row>
    <row r="10" spans="1:7" s="13" customFormat="1" x14ac:dyDescent="0.25">
      <c r="A10" s="18" t="s">
        <v>14</v>
      </c>
      <c r="B10" s="60"/>
      <c r="C10" s="64"/>
      <c r="D10" s="120">
        <f>D9</f>
        <v>1.4</v>
      </c>
      <c r="E10" s="12"/>
      <c r="F10" s="12"/>
      <c r="G10" s="18"/>
    </row>
    <row r="11" spans="1:7" x14ac:dyDescent="0.25">
      <c r="A11" s="31" t="s">
        <v>39</v>
      </c>
      <c r="B11" s="45">
        <v>87311810356</v>
      </c>
      <c r="C11" s="22" t="s">
        <v>40</v>
      </c>
      <c r="D11" s="95">
        <f>39.53+113.18+14.42-2.9</f>
        <v>164.23</v>
      </c>
      <c r="E11" s="22">
        <v>3231</v>
      </c>
      <c r="F11" s="22" t="s">
        <v>41</v>
      </c>
      <c r="G11" s="24"/>
    </row>
    <row r="12" spans="1:7" x14ac:dyDescent="0.25">
      <c r="A12" s="2" t="s">
        <v>39</v>
      </c>
      <c r="B12" s="46">
        <v>87311810356</v>
      </c>
      <c r="C12" s="8" t="s">
        <v>40</v>
      </c>
      <c r="D12" s="100">
        <v>2.9</v>
      </c>
      <c r="E12" s="8">
        <v>3221</v>
      </c>
      <c r="F12" s="8" t="s">
        <v>69</v>
      </c>
      <c r="G12" s="25"/>
    </row>
    <row r="13" spans="1:7" s="13" customFormat="1" x14ac:dyDescent="0.25">
      <c r="A13" s="14" t="s">
        <v>14</v>
      </c>
      <c r="B13" s="54"/>
      <c r="C13" s="65"/>
      <c r="D13" s="101">
        <f>SUM(D11:D12)</f>
        <v>167.13</v>
      </c>
      <c r="E13" s="15"/>
      <c r="F13" s="15"/>
      <c r="G13" s="17"/>
    </row>
    <row r="14" spans="1:7" s="13" customFormat="1" x14ac:dyDescent="0.25">
      <c r="A14" s="11" t="s">
        <v>59</v>
      </c>
      <c r="B14" s="46">
        <v>81793146560</v>
      </c>
      <c r="C14" s="27" t="s">
        <v>23</v>
      </c>
      <c r="D14" s="100">
        <v>131.38999999999999</v>
      </c>
      <c r="E14" s="8">
        <v>3231</v>
      </c>
      <c r="F14" s="9" t="s">
        <v>41</v>
      </c>
      <c r="G14" s="51"/>
    </row>
    <row r="15" spans="1:7" s="13" customFormat="1" x14ac:dyDescent="0.25">
      <c r="A15" s="17" t="s">
        <v>14</v>
      </c>
      <c r="B15" s="54"/>
      <c r="C15" s="65"/>
      <c r="D15" s="101">
        <f>D14</f>
        <v>131.38999999999999</v>
      </c>
      <c r="E15" s="15"/>
      <c r="F15" s="16"/>
      <c r="G15" s="16"/>
    </row>
    <row r="16" spans="1:7" s="13" customFormat="1" x14ac:dyDescent="0.25">
      <c r="A16" s="10" t="s">
        <v>60</v>
      </c>
      <c r="B16" s="6">
        <v>83416546499</v>
      </c>
      <c r="C16" s="26" t="s">
        <v>23</v>
      </c>
      <c r="D16" s="102">
        <v>33.65</v>
      </c>
      <c r="E16" s="47">
        <v>3234</v>
      </c>
      <c r="F16" s="23" t="s">
        <v>18</v>
      </c>
      <c r="G16" s="52"/>
    </row>
    <row r="17" spans="1:7" s="13" customFormat="1" x14ac:dyDescent="0.25">
      <c r="A17" s="17" t="s">
        <v>14</v>
      </c>
      <c r="B17" s="54"/>
      <c r="C17" s="65"/>
      <c r="D17" s="101">
        <f>D16</f>
        <v>33.65</v>
      </c>
      <c r="E17" s="14"/>
      <c r="F17" s="16"/>
      <c r="G17" s="16"/>
    </row>
    <row r="18" spans="1:7" s="13" customFormat="1" x14ac:dyDescent="0.25">
      <c r="A18" s="2" t="s">
        <v>61</v>
      </c>
      <c r="B18" s="46">
        <v>94443043935</v>
      </c>
      <c r="C18" s="59" t="s">
        <v>23</v>
      </c>
      <c r="D18" s="95">
        <v>137.6</v>
      </c>
      <c r="E18" s="48">
        <v>4241</v>
      </c>
      <c r="F18" s="9" t="s">
        <v>57</v>
      </c>
      <c r="G18" s="25"/>
    </row>
    <row r="19" spans="1:7" s="13" customFormat="1" x14ac:dyDescent="0.25">
      <c r="A19" s="14" t="s">
        <v>14</v>
      </c>
      <c r="B19" s="54"/>
      <c r="C19" s="68"/>
      <c r="D19" s="101">
        <f>D18</f>
        <v>137.6</v>
      </c>
      <c r="E19" s="14"/>
      <c r="F19" s="16"/>
      <c r="G19" s="17"/>
    </row>
    <row r="20" spans="1:7" x14ac:dyDescent="0.25">
      <c r="A20" s="47" t="s">
        <v>25</v>
      </c>
      <c r="B20" s="45">
        <v>85584865987</v>
      </c>
      <c r="C20" s="69" t="s">
        <v>23</v>
      </c>
      <c r="D20" s="95">
        <f>88.42+11.94+11.94+88.42+94.79</f>
        <v>295.51</v>
      </c>
      <c r="E20" s="22">
        <v>3234</v>
      </c>
      <c r="F20" s="22" t="s">
        <v>18</v>
      </c>
      <c r="G20" s="24"/>
    </row>
    <row r="21" spans="1:7" s="13" customFormat="1" x14ac:dyDescent="0.25">
      <c r="A21" s="14" t="s">
        <v>14</v>
      </c>
      <c r="B21" s="54"/>
      <c r="C21" s="68"/>
      <c r="D21" s="101">
        <f>D20</f>
        <v>295.51</v>
      </c>
      <c r="E21" s="15"/>
      <c r="F21" s="15"/>
      <c r="G21" s="17"/>
    </row>
    <row r="22" spans="1:7" s="13" customFormat="1" x14ac:dyDescent="0.25">
      <c r="A22" s="47" t="s">
        <v>62</v>
      </c>
      <c r="B22" s="45">
        <v>23091759855</v>
      </c>
      <c r="C22" s="69" t="s">
        <v>63</v>
      </c>
      <c r="D22" s="95">
        <v>62.5</v>
      </c>
      <c r="E22" s="22">
        <v>3234</v>
      </c>
      <c r="F22" s="22" t="s">
        <v>18</v>
      </c>
      <c r="G22" s="49"/>
    </row>
    <row r="23" spans="1:7" s="13" customFormat="1" x14ac:dyDescent="0.25">
      <c r="A23" s="14" t="s">
        <v>14</v>
      </c>
      <c r="B23" s="54"/>
      <c r="C23" s="65"/>
      <c r="D23" s="101">
        <f>D22</f>
        <v>62.5</v>
      </c>
      <c r="E23" s="15"/>
      <c r="F23" s="15"/>
      <c r="G23" s="18"/>
    </row>
    <row r="24" spans="1:7" x14ac:dyDescent="0.25">
      <c r="A24" s="47" t="s">
        <v>27</v>
      </c>
      <c r="B24" s="45">
        <v>49894241709</v>
      </c>
      <c r="C24" s="58" t="s">
        <v>23</v>
      </c>
      <c r="D24" s="95">
        <f>155.2+658.13</f>
        <v>813.32999999999993</v>
      </c>
      <c r="E24" s="22">
        <v>3223</v>
      </c>
      <c r="F24" s="22" t="s">
        <v>38</v>
      </c>
      <c r="G24" s="24" t="s">
        <v>111</v>
      </c>
    </row>
    <row r="25" spans="1:7" x14ac:dyDescent="0.25">
      <c r="A25" s="48" t="s">
        <v>27</v>
      </c>
      <c r="B25" s="46">
        <v>49894241709</v>
      </c>
      <c r="C25" s="57" t="s">
        <v>23</v>
      </c>
      <c r="D25" s="100">
        <v>139</v>
      </c>
      <c r="E25" s="8">
        <v>3234</v>
      </c>
      <c r="F25" s="8" t="s">
        <v>50</v>
      </c>
      <c r="G25" s="25"/>
    </row>
    <row r="26" spans="1:7" x14ac:dyDescent="0.25">
      <c r="A26" s="48" t="s">
        <v>27</v>
      </c>
      <c r="B26" s="46">
        <v>49894241709</v>
      </c>
      <c r="C26" s="57" t="s">
        <v>23</v>
      </c>
      <c r="D26" s="100">
        <v>3932.45</v>
      </c>
      <c r="E26" s="8">
        <v>3235</v>
      </c>
      <c r="F26" s="8" t="s">
        <v>19</v>
      </c>
      <c r="G26" s="25" t="s">
        <v>111</v>
      </c>
    </row>
    <row r="27" spans="1:7" s="13" customFormat="1" x14ac:dyDescent="0.25">
      <c r="A27" s="14" t="s">
        <v>14</v>
      </c>
      <c r="B27" s="54"/>
      <c r="C27" s="65"/>
      <c r="D27" s="101">
        <f>D24+D26+D25</f>
        <v>4884.78</v>
      </c>
      <c r="E27" s="15"/>
      <c r="F27" s="15"/>
      <c r="G27" s="17"/>
    </row>
    <row r="28" spans="1:7" s="13" customFormat="1" x14ac:dyDescent="0.25">
      <c r="A28" s="47" t="s">
        <v>85</v>
      </c>
      <c r="B28" s="11">
        <v>14342473728</v>
      </c>
      <c r="C28" s="57" t="s">
        <v>23</v>
      </c>
      <c r="D28" s="95">
        <f>159.5+87+201.5+131+1140</f>
        <v>1719</v>
      </c>
      <c r="E28" s="48">
        <v>3293</v>
      </c>
      <c r="F28" s="9" t="s">
        <v>55</v>
      </c>
      <c r="G28" s="24" t="s">
        <v>118</v>
      </c>
    </row>
    <row r="29" spans="1:7" s="13" customFormat="1" x14ac:dyDescent="0.25">
      <c r="A29" s="14" t="s">
        <v>14</v>
      </c>
      <c r="B29" s="54"/>
      <c r="C29" s="65"/>
      <c r="D29" s="101">
        <f>D28</f>
        <v>1719</v>
      </c>
      <c r="E29" s="15"/>
      <c r="F29" s="15"/>
      <c r="G29" s="17"/>
    </row>
    <row r="30" spans="1:7" s="13" customFormat="1" x14ac:dyDescent="0.25">
      <c r="A30" s="47" t="s">
        <v>64</v>
      </c>
      <c r="B30" s="80" t="s">
        <v>65</v>
      </c>
      <c r="C30" s="69" t="s">
        <v>23</v>
      </c>
      <c r="D30" s="95">
        <v>251.46</v>
      </c>
      <c r="E30" s="22">
        <v>3234</v>
      </c>
      <c r="F30" s="22" t="s">
        <v>51</v>
      </c>
      <c r="G30" s="49"/>
    </row>
    <row r="31" spans="1:7" s="13" customFormat="1" x14ac:dyDescent="0.25">
      <c r="A31" s="14" t="s">
        <v>14</v>
      </c>
      <c r="B31" s="54"/>
      <c r="C31" s="65"/>
      <c r="D31" s="101">
        <f>D30</f>
        <v>251.46</v>
      </c>
      <c r="E31" s="15"/>
      <c r="F31" s="15"/>
      <c r="G31" s="17"/>
    </row>
    <row r="32" spans="1:7" x14ac:dyDescent="0.25">
      <c r="A32" s="25" t="s">
        <v>42</v>
      </c>
      <c r="B32" s="46">
        <v>61817894937</v>
      </c>
      <c r="C32" s="5" t="s">
        <v>23</v>
      </c>
      <c r="D32" s="100">
        <v>102.55</v>
      </c>
      <c r="E32" s="8">
        <v>3234</v>
      </c>
      <c r="F32" s="8" t="s">
        <v>43</v>
      </c>
      <c r="G32" s="25"/>
    </row>
    <row r="33" spans="1:7" x14ac:dyDescent="0.25">
      <c r="A33" s="25" t="s">
        <v>42</v>
      </c>
      <c r="B33" s="46">
        <v>61817894937</v>
      </c>
      <c r="C33" s="5" t="s">
        <v>23</v>
      </c>
      <c r="D33" s="100">
        <v>0.1</v>
      </c>
      <c r="E33" s="8">
        <v>3433</v>
      </c>
      <c r="F33" s="8" t="s">
        <v>81</v>
      </c>
      <c r="G33" s="25"/>
    </row>
    <row r="34" spans="1:7" s="13" customFormat="1" x14ac:dyDescent="0.25">
      <c r="A34" s="18" t="s">
        <v>14</v>
      </c>
      <c r="B34" s="46"/>
      <c r="C34" s="67"/>
      <c r="D34" s="103">
        <f>D32+D33</f>
        <v>102.64999999999999</v>
      </c>
      <c r="E34" s="12"/>
      <c r="F34" s="12"/>
      <c r="G34" s="17"/>
    </row>
    <row r="35" spans="1:7" s="13" customFormat="1" x14ac:dyDescent="0.25">
      <c r="A35" s="47" t="s">
        <v>26</v>
      </c>
      <c r="B35" s="45">
        <v>10009650154</v>
      </c>
      <c r="C35" s="23" t="s">
        <v>24</v>
      </c>
      <c r="D35" s="104">
        <v>162.5</v>
      </c>
      <c r="E35" s="47">
        <v>3235</v>
      </c>
      <c r="F35" s="23" t="s">
        <v>19</v>
      </c>
      <c r="G35" s="52"/>
    </row>
    <row r="36" spans="1:7" s="13" customFormat="1" x14ac:dyDescent="0.25">
      <c r="A36" s="48" t="s">
        <v>26</v>
      </c>
      <c r="B36" s="46">
        <v>10009650154</v>
      </c>
      <c r="C36" s="9" t="s">
        <v>24</v>
      </c>
      <c r="D36" s="105">
        <f>25</f>
        <v>25</v>
      </c>
      <c r="E36" s="48">
        <v>3239</v>
      </c>
      <c r="F36" s="9" t="s">
        <v>46</v>
      </c>
      <c r="G36" s="51"/>
    </row>
    <row r="37" spans="1:7" s="13" customFormat="1" x14ac:dyDescent="0.25">
      <c r="A37" s="14" t="s">
        <v>14</v>
      </c>
      <c r="B37" s="54"/>
      <c r="C37" s="68"/>
      <c r="D37" s="106">
        <f>D36+D35</f>
        <v>187.5</v>
      </c>
      <c r="E37" s="14"/>
      <c r="F37" s="16"/>
      <c r="G37" s="16"/>
    </row>
    <row r="38" spans="1:7" x14ac:dyDescent="0.25">
      <c r="A38" s="48" t="s">
        <v>44</v>
      </c>
      <c r="B38" s="46">
        <v>85821130368</v>
      </c>
      <c r="C38" s="59" t="s">
        <v>23</v>
      </c>
      <c r="D38" s="96">
        <v>4.57</v>
      </c>
      <c r="E38" s="48">
        <v>3238</v>
      </c>
      <c r="F38" s="9" t="s">
        <v>20</v>
      </c>
      <c r="G38" s="9"/>
    </row>
    <row r="39" spans="1:7" s="13" customFormat="1" x14ac:dyDescent="0.25">
      <c r="A39" s="14" t="s">
        <v>14</v>
      </c>
      <c r="B39" s="54"/>
      <c r="C39" s="68"/>
      <c r="D39" s="107">
        <f>D38</f>
        <v>4.57</v>
      </c>
      <c r="E39" s="14"/>
      <c r="F39" s="16"/>
      <c r="G39" s="16"/>
    </row>
    <row r="40" spans="1:7" x14ac:dyDescent="0.25">
      <c r="A40" s="24" t="s">
        <v>86</v>
      </c>
      <c r="B40">
        <v>80848401890</v>
      </c>
      <c r="C40" s="26" t="s">
        <v>23</v>
      </c>
      <c r="D40" s="95">
        <v>9100</v>
      </c>
      <c r="E40" s="8">
        <v>3236</v>
      </c>
      <c r="F40" s="8" t="s">
        <v>74</v>
      </c>
      <c r="G40" s="24" t="s">
        <v>112</v>
      </c>
    </row>
    <row r="41" spans="1:7" s="13" customFormat="1" x14ac:dyDescent="0.25">
      <c r="A41" s="17" t="s">
        <v>14</v>
      </c>
      <c r="B41" s="62"/>
      <c r="C41" s="63"/>
      <c r="D41" s="101">
        <f>D40</f>
        <v>9100</v>
      </c>
      <c r="E41" s="15"/>
      <c r="F41" s="15"/>
      <c r="G41" s="17"/>
    </row>
    <row r="42" spans="1:7" x14ac:dyDescent="0.25">
      <c r="A42" s="24" t="s">
        <v>30</v>
      </c>
      <c r="B42" s="21">
        <v>14506572540</v>
      </c>
      <c r="C42" s="26" t="s">
        <v>23</v>
      </c>
      <c r="D42" s="95">
        <v>1146.6600000000001</v>
      </c>
      <c r="E42" s="22">
        <v>3238</v>
      </c>
      <c r="F42" s="22" t="s">
        <v>20</v>
      </c>
      <c r="G42" s="24" t="s">
        <v>111</v>
      </c>
    </row>
    <row r="43" spans="1:7" s="13" customFormat="1" x14ac:dyDescent="0.25">
      <c r="A43" s="18" t="s">
        <v>14</v>
      </c>
      <c r="B43" s="60"/>
      <c r="C43" s="64"/>
      <c r="D43" s="103">
        <f>D42</f>
        <v>1146.6600000000001</v>
      </c>
      <c r="E43" s="12"/>
      <c r="F43" s="12"/>
      <c r="G43" s="18"/>
    </row>
    <row r="44" spans="1:7" s="13" customFormat="1" x14ac:dyDescent="0.25">
      <c r="A44" s="24" t="s">
        <v>52</v>
      </c>
      <c r="B44" s="21">
        <v>82525874830</v>
      </c>
      <c r="C44" s="26" t="s">
        <v>23</v>
      </c>
      <c r="D44" s="95">
        <v>82.95</v>
      </c>
      <c r="E44" s="22">
        <v>3239</v>
      </c>
      <c r="F44" s="22" t="s">
        <v>46</v>
      </c>
      <c r="G44" s="49"/>
    </row>
    <row r="45" spans="1:7" s="13" customFormat="1" x14ac:dyDescent="0.25">
      <c r="A45" s="18" t="s">
        <v>14</v>
      </c>
      <c r="B45" s="60"/>
      <c r="C45" s="64"/>
      <c r="D45" s="103">
        <f>D44</f>
        <v>82.95</v>
      </c>
      <c r="E45" s="12"/>
      <c r="F45" s="12"/>
      <c r="G45" s="18"/>
    </row>
    <row r="46" spans="1:7" ht="17.25" customHeight="1" x14ac:dyDescent="0.25">
      <c r="A46" s="47" t="s">
        <v>53</v>
      </c>
      <c r="B46" s="45">
        <v>29955634590</v>
      </c>
      <c r="C46" s="58" t="s">
        <v>23</v>
      </c>
      <c r="D46" s="96">
        <f>5.48+18.53+107.7+20.17+482.21</f>
        <v>634.08999999999992</v>
      </c>
      <c r="E46" s="22">
        <v>3293</v>
      </c>
      <c r="F46" s="22" t="s">
        <v>55</v>
      </c>
      <c r="G46" s="121" t="s">
        <v>114</v>
      </c>
    </row>
    <row r="47" spans="1:7" x14ac:dyDescent="0.25">
      <c r="A47" s="48" t="s">
        <v>53</v>
      </c>
      <c r="B47" s="46">
        <v>29955634590</v>
      </c>
      <c r="C47" s="57" t="s">
        <v>23</v>
      </c>
      <c r="D47" s="108">
        <v>3.99</v>
      </c>
      <c r="E47" s="8">
        <v>3231</v>
      </c>
      <c r="F47" s="8" t="s">
        <v>41</v>
      </c>
      <c r="G47" s="25"/>
    </row>
    <row r="48" spans="1:7" x14ac:dyDescent="0.25">
      <c r="A48" s="14" t="s">
        <v>14</v>
      </c>
      <c r="B48" s="54"/>
      <c r="C48" s="78"/>
      <c r="D48" s="101">
        <f>D47+D46</f>
        <v>638.07999999999993</v>
      </c>
      <c r="E48" s="55"/>
      <c r="F48" s="55"/>
      <c r="G48" s="53"/>
    </row>
    <row r="49" spans="1:7" x14ac:dyDescent="0.25">
      <c r="A49" s="47" t="s">
        <v>88</v>
      </c>
      <c r="B49" s="45" t="s">
        <v>28</v>
      </c>
      <c r="C49" s="58" t="s">
        <v>87</v>
      </c>
      <c r="D49" s="96">
        <v>52.8</v>
      </c>
      <c r="E49" s="22">
        <v>3239</v>
      </c>
      <c r="F49" s="22" t="s">
        <v>46</v>
      </c>
      <c r="G49" s="24"/>
    </row>
    <row r="50" spans="1:7" x14ac:dyDescent="0.25">
      <c r="A50" s="48" t="s">
        <v>88</v>
      </c>
      <c r="B50" s="46" t="s">
        <v>28</v>
      </c>
      <c r="C50" s="57" t="s">
        <v>87</v>
      </c>
      <c r="D50" s="108">
        <v>409.35</v>
      </c>
      <c r="E50" s="8">
        <v>3721</v>
      </c>
      <c r="F50" s="8" t="s">
        <v>82</v>
      </c>
      <c r="G50" s="25"/>
    </row>
    <row r="51" spans="1:7" x14ac:dyDescent="0.25">
      <c r="A51" s="14" t="s">
        <v>14</v>
      </c>
      <c r="B51" s="54"/>
      <c r="C51" s="78"/>
      <c r="D51" s="101">
        <f>D50+D49</f>
        <v>462.15000000000003</v>
      </c>
      <c r="E51" s="55"/>
      <c r="F51" s="55"/>
      <c r="G51" s="53"/>
    </row>
    <row r="52" spans="1:7" x14ac:dyDescent="0.25">
      <c r="A52" s="48" t="s">
        <v>89</v>
      </c>
      <c r="B52" s="10">
        <v>46108893754</v>
      </c>
      <c r="C52" s="57" t="s">
        <v>23</v>
      </c>
      <c r="D52" s="108">
        <f>49.75+17.07+15.95</f>
        <v>82.77</v>
      </c>
      <c r="E52" s="48">
        <v>3293</v>
      </c>
      <c r="F52" s="9" t="s">
        <v>55</v>
      </c>
      <c r="G52" s="25" t="s">
        <v>5</v>
      </c>
    </row>
    <row r="53" spans="1:7" x14ac:dyDescent="0.25">
      <c r="A53" s="14" t="s">
        <v>14</v>
      </c>
      <c r="B53" s="54"/>
      <c r="C53" s="79"/>
      <c r="D53" s="101">
        <f>D52</f>
        <v>82.77</v>
      </c>
      <c r="E53" s="55"/>
      <c r="F53" s="55"/>
      <c r="G53" s="53"/>
    </row>
    <row r="54" spans="1:7" x14ac:dyDescent="0.25">
      <c r="A54" s="48" t="s">
        <v>90</v>
      </c>
      <c r="B54" s="10">
        <v>62296711978</v>
      </c>
      <c r="C54" s="57" t="s">
        <v>23</v>
      </c>
      <c r="D54" s="109">
        <f>28.4+22.4+20.5+17.2</f>
        <v>88.5</v>
      </c>
      <c r="E54" s="47">
        <v>3293</v>
      </c>
      <c r="F54" s="23" t="s">
        <v>55</v>
      </c>
      <c r="G54" s="24"/>
    </row>
    <row r="55" spans="1:7" x14ac:dyDescent="0.25">
      <c r="A55" s="14" t="s">
        <v>14</v>
      </c>
      <c r="B55" s="54"/>
      <c r="C55" s="79"/>
      <c r="D55" s="101">
        <f>D54</f>
        <v>88.5</v>
      </c>
      <c r="E55" s="55"/>
      <c r="F55" s="55"/>
      <c r="G55" s="53"/>
    </row>
    <row r="56" spans="1:7" x14ac:dyDescent="0.25">
      <c r="A56" s="48" t="s">
        <v>91</v>
      </c>
      <c r="B56" s="11">
        <v>5873359168</v>
      </c>
      <c r="C56" s="57" t="s">
        <v>23</v>
      </c>
      <c r="D56" s="109">
        <v>6.4</v>
      </c>
      <c r="E56" s="47">
        <v>3293</v>
      </c>
      <c r="F56" s="23" t="s">
        <v>55</v>
      </c>
      <c r="G56" s="24"/>
    </row>
    <row r="57" spans="1:7" x14ac:dyDescent="0.25">
      <c r="A57" s="14" t="s">
        <v>14</v>
      </c>
      <c r="B57" s="54"/>
      <c r="C57" s="79"/>
      <c r="D57" s="101">
        <f>D56</f>
        <v>6.4</v>
      </c>
      <c r="E57" s="55"/>
      <c r="F57" s="55"/>
      <c r="G57" s="53"/>
    </row>
    <row r="58" spans="1:7" x14ac:dyDescent="0.25">
      <c r="A58" s="48" t="s">
        <v>92</v>
      </c>
      <c r="B58" s="11">
        <v>66089976432</v>
      </c>
      <c r="C58" t="s">
        <v>40</v>
      </c>
      <c r="D58" s="109">
        <v>39.94</v>
      </c>
      <c r="E58" s="47">
        <v>3293</v>
      </c>
      <c r="F58" s="23" t="s">
        <v>55</v>
      </c>
      <c r="G58" s="24"/>
    </row>
    <row r="59" spans="1:7" x14ac:dyDescent="0.25">
      <c r="A59" s="14" t="s">
        <v>14</v>
      </c>
      <c r="B59" s="54"/>
      <c r="C59" s="79"/>
      <c r="D59" s="101">
        <f>D58</f>
        <v>39.94</v>
      </c>
      <c r="E59" s="55"/>
      <c r="F59" s="55"/>
      <c r="G59" s="53"/>
    </row>
    <row r="60" spans="1:7" x14ac:dyDescent="0.25">
      <c r="A60" s="47" t="s">
        <v>93</v>
      </c>
      <c r="B60" s="11">
        <v>35357386687</v>
      </c>
      <c r="C60" s="58" t="s">
        <v>23</v>
      </c>
      <c r="D60" s="113">
        <v>15000</v>
      </c>
      <c r="E60" s="22">
        <v>3237</v>
      </c>
      <c r="F60" s="22" t="s">
        <v>75</v>
      </c>
      <c r="G60" s="24" t="s">
        <v>113</v>
      </c>
    </row>
    <row r="61" spans="1:7" x14ac:dyDescent="0.25">
      <c r="A61" s="14" t="s">
        <v>14</v>
      </c>
      <c r="B61" s="54"/>
      <c r="C61" s="78"/>
      <c r="D61" s="101">
        <f>D60</f>
        <v>15000</v>
      </c>
      <c r="E61" s="55"/>
      <c r="F61" s="55"/>
      <c r="G61" s="53"/>
    </row>
    <row r="62" spans="1:7" x14ac:dyDescent="0.25">
      <c r="A62" s="47" t="s">
        <v>95</v>
      </c>
      <c r="B62" s="11">
        <v>60097964869</v>
      </c>
      <c r="C62" s="58" t="s">
        <v>23</v>
      </c>
      <c r="D62" s="113">
        <v>772.5</v>
      </c>
      <c r="E62" s="22">
        <v>3293</v>
      </c>
      <c r="F62" s="22" t="s">
        <v>55</v>
      </c>
      <c r="G62" s="25" t="s">
        <v>117</v>
      </c>
    </row>
    <row r="63" spans="1:7" x14ac:dyDescent="0.25">
      <c r="A63" s="14" t="s">
        <v>14</v>
      </c>
      <c r="B63" s="54"/>
      <c r="C63" s="78"/>
      <c r="D63" s="101">
        <f>D62</f>
        <v>772.5</v>
      </c>
      <c r="E63" s="8"/>
      <c r="F63" s="8"/>
      <c r="G63" s="25"/>
    </row>
    <row r="64" spans="1:7" x14ac:dyDescent="0.25">
      <c r="A64" s="47" t="s">
        <v>94</v>
      </c>
      <c r="B64" s="45">
        <v>18076143551</v>
      </c>
      <c r="C64" s="58" t="s">
        <v>23</v>
      </c>
      <c r="D64" s="116">
        <v>9</v>
      </c>
      <c r="E64" s="47">
        <v>3231</v>
      </c>
      <c r="F64" s="23" t="s">
        <v>41</v>
      </c>
      <c r="G64" s="23"/>
    </row>
    <row r="65" spans="1:7" x14ac:dyDescent="0.25">
      <c r="A65" s="48" t="s">
        <v>94</v>
      </c>
      <c r="B65" s="46">
        <v>18076143551</v>
      </c>
      <c r="C65" s="57" t="s">
        <v>23</v>
      </c>
      <c r="D65" s="117">
        <v>163</v>
      </c>
      <c r="E65" s="48">
        <v>3293</v>
      </c>
      <c r="F65" s="9" t="s">
        <v>55</v>
      </c>
      <c r="G65" s="9"/>
    </row>
    <row r="66" spans="1:7" x14ac:dyDescent="0.25">
      <c r="A66" s="14" t="s">
        <v>14</v>
      </c>
      <c r="B66" s="54"/>
      <c r="C66" s="78"/>
      <c r="D66" s="107">
        <f>D64+D65</f>
        <v>172</v>
      </c>
      <c r="E66" s="115"/>
      <c r="F66" s="114"/>
      <c r="G66" s="114"/>
    </row>
    <row r="67" spans="1:7" x14ac:dyDescent="0.25">
      <c r="A67" s="47" t="s">
        <v>96</v>
      </c>
      <c r="B67" s="11">
        <v>2023029348</v>
      </c>
      <c r="C67" t="s">
        <v>97</v>
      </c>
      <c r="D67" s="96">
        <v>12.29</v>
      </c>
      <c r="E67" s="8">
        <v>3293</v>
      </c>
      <c r="F67" s="8" t="s">
        <v>55</v>
      </c>
      <c r="G67" s="24"/>
    </row>
    <row r="68" spans="1:7" x14ac:dyDescent="0.25">
      <c r="A68" s="14" t="s">
        <v>14</v>
      </c>
      <c r="B68" s="54"/>
      <c r="C68" s="78"/>
      <c r="D68" s="101">
        <f>D67</f>
        <v>12.29</v>
      </c>
      <c r="E68" s="55"/>
      <c r="F68" s="55"/>
      <c r="G68" s="53"/>
    </row>
    <row r="69" spans="1:7" x14ac:dyDescent="0.25">
      <c r="A69" s="47" t="s">
        <v>98</v>
      </c>
      <c r="B69" s="11">
        <v>94124811986</v>
      </c>
      <c r="C69" s="57" t="s">
        <v>23</v>
      </c>
      <c r="D69" s="96">
        <v>9.2899999999999991</v>
      </c>
      <c r="E69" s="22">
        <v>3293</v>
      </c>
      <c r="F69" s="22" t="s">
        <v>55</v>
      </c>
      <c r="G69" s="24"/>
    </row>
    <row r="70" spans="1:7" x14ac:dyDescent="0.25">
      <c r="A70" s="14" t="s">
        <v>14</v>
      </c>
      <c r="B70" s="54"/>
      <c r="C70" s="78"/>
      <c r="D70" s="101">
        <f>D69</f>
        <v>9.2899999999999991</v>
      </c>
      <c r="E70" s="55"/>
      <c r="F70" s="55"/>
      <c r="G70" s="53"/>
    </row>
    <row r="71" spans="1:7" x14ac:dyDescent="0.25">
      <c r="A71" s="47" t="s">
        <v>99</v>
      </c>
      <c r="B71" s="11">
        <v>95092888930</v>
      </c>
      <c r="C71" s="57" t="s">
        <v>23</v>
      </c>
      <c r="D71" s="96">
        <v>543.83000000000004</v>
      </c>
      <c r="E71" s="22">
        <v>3293</v>
      </c>
      <c r="F71" s="22" t="s">
        <v>55</v>
      </c>
      <c r="G71" s="25" t="s">
        <v>115</v>
      </c>
    </row>
    <row r="72" spans="1:7" x14ac:dyDescent="0.25">
      <c r="A72" s="14" t="s">
        <v>14</v>
      </c>
      <c r="B72" s="46"/>
      <c r="C72" s="57"/>
      <c r="D72" s="103">
        <f>D71</f>
        <v>543.83000000000004</v>
      </c>
      <c r="E72" s="8"/>
      <c r="F72" s="8"/>
      <c r="G72" s="25"/>
    </row>
    <row r="73" spans="1:7" x14ac:dyDescent="0.25">
      <c r="A73" s="47" t="s">
        <v>106</v>
      </c>
      <c r="B73" s="10">
        <v>79199777360</v>
      </c>
      <c r="C73" s="58" t="s">
        <v>23</v>
      </c>
      <c r="D73" s="113">
        <v>105</v>
      </c>
      <c r="E73" s="22">
        <v>3293</v>
      </c>
      <c r="F73" s="22" t="s">
        <v>55</v>
      </c>
      <c r="G73" s="24"/>
    </row>
    <row r="74" spans="1:7" x14ac:dyDescent="0.25">
      <c r="A74" s="14" t="s">
        <v>14</v>
      </c>
      <c r="B74" s="54"/>
      <c r="C74" s="78"/>
      <c r="D74" s="101">
        <f>D73</f>
        <v>105</v>
      </c>
      <c r="E74" s="55"/>
      <c r="F74" s="55"/>
      <c r="G74" s="53"/>
    </row>
    <row r="75" spans="1:7" x14ac:dyDescent="0.25">
      <c r="A75" s="47" t="s">
        <v>107</v>
      </c>
      <c r="B75" s="10">
        <v>74781787524</v>
      </c>
      <c r="C75" t="s">
        <v>108</v>
      </c>
      <c r="D75" s="103">
        <v>23.33</v>
      </c>
      <c r="E75" s="22">
        <v>3293</v>
      </c>
      <c r="F75" s="22" t="s">
        <v>55</v>
      </c>
      <c r="G75" s="25"/>
    </row>
    <row r="76" spans="1:7" x14ac:dyDescent="0.25">
      <c r="A76" s="14" t="s">
        <v>14</v>
      </c>
      <c r="B76" s="54"/>
      <c r="C76" s="57"/>
      <c r="D76" s="103">
        <f>D75</f>
        <v>23.33</v>
      </c>
      <c r="E76" s="8"/>
      <c r="F76" s="8"/>
      <c r="G76" s="25"/>
    </row>
    <row r="77" spans="1:7" x14ac:dyDescent="0.25">
      <c r="A77" s="47" t="s">
        <v>100</v>
      </c>
      <c r="B77" s="45">
        <v>17148988537</v>
      </c>
      <c r="C77" s="58" t="s">
        <v>23</v>
      </c>
      <c r="D77" s="96">
        <v>875.44</v>
      </c>
      <c r="E77" s="22">
        <v>4221</v>
      </c>
      <c r="F77" s="22" t="s">
        <v>84</v>
      </c>
      <c r="G77" s="24" t="s">
        <v>111</v>
      </c>
    </row>
    <row r="78" spans="1:7" x14ac:dyDescent="0.25">
      <c r="A78" s="48" t="s">
        <v>100</v>
      </c>
      <c r="B78" s="46">
        <v>17148988537</v>
      </c>
      <c r="C78" s="57" t="s">
        <v>23</v>
      </c>
      <c r="D78" s="108">
        <f>60.69+550</f>
        <v>610.69000000000005</v>
      </c>
      <c r="E78" s="8">
        <v>3221</v>
      </c>
      <c r="F78" s="8" t="s">
        <v>69</v>
      </c>
      <c r="G78" s="25" t="s">
        <v>111</v>
      </c>
    </row>
    <row r="79" spans="1:7" x14ac:dyDescent="0.25">
      <c r="A79" s="14" t="s">
        <v>14</v>
      </c>
      <c r="B79" s="54"/>
      <c r="C79" s="78"/>
      <c r="D79" s="101">
        <f>D77+D78</f>
        <v>1486.13</v>
      </c>
      <c r="E79" s="55"/>
      <c r="F79" s="55"/>
      <c r="G79" s="53"/>
    </row>
    <row r="80" spans="1:7" x14ac:dyDescent="0.25">
      <c r="A80" s="47" t="s">
        <v>29</v>
      </c>
      <c r="B80" s="11">
        <v>22597784145</v>
      </c>
      <c r="C80" s="57" t="s">
        <v>23</v>
      </c>
      <c r="D80" s="96">
        <v>325.68</v>
      </c>
      <c r="E80" s="22">
        <v>3237</v>
      </c>
      <c r="F80" s="22" t="s">
        <v>75</v>
      </c>
      <c r="G80" s="24" t="s">
        <v>5</v>
      </c>
    </row>
    <row r="81" spans="1:7" x14ac:dyDescent="0.25">
      <c r="A81" s="14" t="s">
        <v>14</v>
      </c>
      <c r="B81" s="54"/>
      <c r="C81" s="78"/>
      <c r="D81" s="101">
        <f>D80</f>
        <v>325.68</v>
      </c>
      <c r="E81" s="55"/>
      <c r="F81" s="55"/>
      <c r="G81" s="53"/>
    </row>
    <row r="82" spans="1:7" x14ac:dyDescent="0.25">
      <c r="A82" s="48" t="s">
        <v>101</v>
      </c>
      <c r="B82" s="11">
        <v>6155534666</v>
      </c>
      <c r="C82" s="57" t="s">
        <v>23</v>
      </c>
      <c r="D82" s="109">
        <v>23.56</v>
      </c>
      <c r="E82" s="47">
        <v>3231</v>
      </c>
      <c r="F82" s="23" t="s">
        <v>41</v>
      </c>
      <c r="G82" s="24" t="s">
        <v>5</v>
      </c>
    </row>
    <row r="83" spans="1:7" x14ac:dyDescent="0.25">
      <c r="A83" s="14" t="s">
        <v>14</v>
      </c>
      <c r="B83" s="54"/>
      <c r="C83" s="79"/>
      <c r="D83" s="101">
        <f>D82</f>
        <v>23.56</v>
      </c>
      <c r="E83" s="55"/>
      <c r="F83" s="55"/>
      <c r="G83" s="53"/>
    </row>
    <row r="84" spans="1:7" x14ac:dyDescent="0.25">
      <c r="A84" s="47" t="s">
        <v>54</v>
      </c>
      <c r="B84" s="45">
        <v>92963223473</v>
      </c>
      <c r="C84" s="58" t="s">
        <v>23</v>
      </c>
      <c r="D84" s="96">
        <v>129.09</v>
      </c>
      <c r="E84" s="22">
        <v>3431</v>
      </c>
      <c r="F84" s="22" t="s">
        <v>56</v>
      </c>
      <c r="G84" s="24"/>
    </row>
    <row r="85" spans="1:7" x14ac:dyDescent="0.25">
      <c r="A85" s="48" t="s">
        <v>54</v>
      </c>
      <c r="B85" s="46">
        <v>92963223473</v>
      </c>
      <c r="C85" s="57" t="s">
        <v>23</v>
      </c>
      <c r="D85" s="110">
        <v>26.54</v>
      </c>
      <c r="E85" s="8">
        <v>3294</v>
      </c>
      <c r="F85" s="8" t="s">
        <v>80</v>
      </c>
      <c r="G85" s="25"/>
    </row>
    <row r="86" spans="1:7" x14ac:dyDescent="0.25">
      <c r="A86" s="14" t="s">
        <v>14</v>
      </c>
      <c r="B86" s="54"/>
      <c r="C86" s="78"/>
      <c r="D86" s="101">
        <f>D85+D84</f>
        <v>155.63</v>
      </c>
      <c r="E86" s="55"/>
      <c r="F86" s="55"/>
      <c r="G86" s="53"/>
    </row>
    <row r="87" spans="1:7" s="13" customFormat="1" x14ac:dyDescent="0.25">
      <c r="A87" s="47" t="s">
        <v>31</v>
      </c>
      <c r="B87" s="45">
        <v>18683136487</v>
      </c>
      <c r="C87" s="69" t="s">
        <v>23</v>
      </c>
      <c r="D87" s="95">
        <v>168</v>
      </c>
      <c r="E87" s="22">
        <v>3295</v>
      </c>
      <c r="F87" s="22" t="s">
        <v>22</v>
      </c>
      <c r="G87" s="49"/>
    </row>
    <row r="88" spans="1:7" s="13" customFormat="1" x14ac:dyDescent="0.25">
      <c r="A88" s="14" t="s">
        <v>14</v>
      </c>
      <c r="B88" s="54"/>
      <c r="C88" s="68"/>
      <c r="D88" s="101">
        <f>D87</f>
        <v>168</v>
      </c>
      <c r="E88" s="15"/>
      <c r="F88" s="15"/>
      <c r="G88" s="17"/>
    </row>
    <row r="89" spans="1:7" s="13" customFormat="1" x14ac:dyDescent="0.25">
      <c r="A89" s="47" t="s">
        <v>102</v>
      </c>
      <c r="B89" s="11">
        <v>799310963</v>
      </c>
      <c r="C89" s="69" t="s">
        <v>23</v>
      </c>
      <c r="D89" s="95">
        <v>42.83</v>
      </c>
      <c r="E89" s="22">
        <v>3221</v>
      </c>
      <c r="F89" s="22" t="s">
        <v>69</v>
      </c>
      <c r="G89" s="24" t="s">
        <v>5</v>
      </c>
    </row>
    <row r="90" spans="1:7" s="13" customFormat="1" x14ac:dyDescent="0.25">
      <c r="A90" s="14" t="s">
        <v>14</v>
      </c>
      <c r="B90" s="54"/>
      <c r="C90" s="68"/>
      <c r="D90" s="107">
        <f>D89</f>
        <v>42.83</v>
      </c>
      <c r="E90" s="14"/>
      <c r="F90" s="15"/>
      <c r="G90" s="17"/>
    </row>
    <row r="91" spans="1:7" s="13" customFormat="1" x14ac:dyDescent="0.25">
      <c r="A91" s="47" t="s">
        <v>103</v>
      </c>
      <c r="B91" s="11">
        <v>23366802564</v>
      </c>
      <c r="C91" s="69" t="s">
        <v>23</v>
      </c>
      <c r="D91" s="95">
        <f>28.62+53.33</f>
        <v>81.95</v>
      </c>
      <c r="E91" s="22">
        <v>3221</v>
      </c>
      <c r="F91" s="22" t="s">
        <v>69</v>
      </c>
      <c r="G91" s="24" t="s">
        <v>5</v>
      </c>
    </row>
    <row r="92" spans="1:7" s="13" customFormat="1" x14ac:dyDescent="0.25">
      <c r="A92" s="14" t="s">
        <v>14</v>
      </c>
      <c r="B92" s="54"/>
      <c r="C92" s="66"/>
      <c r="D92" s="107">
        <f>D91</f>
        <v>81.95</v>
      </c>
      <c r="E92" s="14"/>
      <c r="F92" s="15"/>
      <c r="G92" s="17"/>
    </row>
    <row r="93" spans="1:7" s="13" customFormat="1" x14ac:dyDescent="0.25">
      <c r="A93" s="22" t="s">
        <v>68</v>
      </c>
      <c r="B93" s="10">
        <v>46144176176</v>
      </c>
      <c r="C93" s="69" t="s">
        <v>23</v>
      </c>
      <c r="D93" s="95">
        <v>92.91</v>
      </c>
      <c r="E93" s="47">
        <v>3213</v>
      </c>
      <c r="F93" s="23" t="s">
        <v>70</v>
      </c>
      <c r="G93" s="24" t="s">
        <v>5</v>
      </c>
    </row>
    <row r="94" spans="1:7" s="13" customFormat="1" x14ac:dyDescent="0.25">
      <c r="A94" s="77" t="s">
        <v>14</v>
      </c>
      <c r="B94" s="46"/>
      <c r="C94" s="67"/>
      <c r="D94" s="103">
        <f>D93</f>
        <v>92.91</v>
      </c>
      <c r="E94" s="77"/>
      <c r="F94" s="51"/>
      <c r="G94" s="18"/>
    </row>
    <row r="95" spans="1:7" s="13" customFormat="1" x14ac:dyDescent="0.25">
      <c r="A95" s="47" t="s">
        <v>105</v>
      </c>
      <c r="B95" s="81" t="s">
        <v>28</v>
      </c>
      <c r="C95" s="69" t="s">
        <v>104</v>
      </c>
      <c r="D95" s="95">
        <v>2640</v>
      </c>
      <c r="E95" s="47">
        <v>4123</v>
      </c>
      <c r="F95" s="23" t="s">
        <v>83</v>
      </c>
      <c r="G95" s="24" t="s">
        <v>116</v>
      </c>
    </row>
    <row r="96" spans="1:7" s="13" customFormat="1" x14ac:dyDescent="0.25">
      <c r="A96" s="14" t="s">
        <v>14</v>
      </c>
      <c r="B96" s="54"/>
      <c r="C96" s="68"/>
      <c r="D96" s="101">
        <f>D95</f>
        <v>2640</v>
      </c>
      <c r="E96" s="14"/>
      <c r="F96" s="16"/>
      <c r="G96" s="17"/>
    </row>
    <row r="97" spans="1:4" ht="29.25" customHeight="1" x14ac:dyDescent="0.25">
      <c r="A97" s="82" t="s">
        <v>32</v>
      </c>
      <c r="B97" s="82"/>
      <c r="C97" s="82"/>
      <c r="D97" s="111">
        <f>D8+D10+D13+D15+D17+D19+D21+D23+D27+D29+D31+D34+D37+D39+D41+D43+D45+D48+D51+D53+D55+D61+D66+D79+D81+D83+D86+D88+D90+D92+D94+D57+D59+D63+D68+D70+D72+D96+D76+D74</f>
        <v>41335.880000000005</v>
      </c>
    </row>
  </sheetData>
  <autoFilter ref="E1:E97"/>
  <mergeCells count="6">
    <mergeCell ref="A97:C97"/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workbookViewId="0">
      <selection activeCell="E10" sqref="E10"/>
    </sheetView>
  </sheetViews>
  <sheetFormatPr defaultRowHeight="15" x14ac:dyDescent="0.25"/>
  <cols>
    <col min="1" max="1" width="71.7109375" customWidth="1"/>
    <col min="2" max="2" width="21.85546875" style="73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90" t="s">
        <v>2</v>
      </c>
      <c r="C1" s="90"/>
      <c r="D1" s="90"/>
      <c r="E1" s="90"/>
      <c r="F1" s="90"/>
    </row>
    <row r="2" spans="1:6" x14ac:dyDescent="0.25">
      <c r="A2" t="s">
        <v>1</v>
      </c>
      <c r="B2" s="91" t="s">
        <v>110</v>
      </c>
      <c r="C2" s="91"/>
      <c r="D2" s="91"/>
      <c r="E2" s="91"/>
      <c r="F2" s="91"/>
    </row>
    <row r="4" spans="1:6" x14ac:dyDescent="0.25">
      <c r="A4" t="s">
        <v>9</v>
      </c>
      <c r="B4" s="72" t="s">
        <v>11</v>
      </c>
    </row>
    <row r="6" spans="1:6" ht="31.5" customHeight="1" x14ac:dyDescent="0.25">
      <c r="A6" s="29" t="s">
        <v>3</v>
      </c>
      <c r="B6" s="37" t="s">
        <v>7</v>
      </c>
      <c r="C6" s="88" t="s">
        <v>8</v>
      </c>
      <c r="D6" s="89"/>
      <c r="E6" s="74" t="s">
        <v>45</v>
      </c>
    </row>
    <row r="7" spans="1:6" ht="15" customHeight="1" x14ac:dyDescent="0.25">
      <c r="A7" t="s">
        <v>109</v>
      </c>
      <c r="B7" s="118">
        <v>52.54</v>
      </c>
      <c r="C7" s="48">
        <v>3237</v>
      </c>
      <c r="D7" s="22" t="s">
        <v>75</v>
      </c>
      <c r="E7" s="10" t="s">
        <v>5</v>
      </c>
    </row>
    <row r="8" spans="1:6" ht="15" customHeight="1" x14ac:dyDescent="0.25">
      <c r="A8" t="s">
        <v>77</v>
      </c>
      <c r="B8" s="75">
        <v>2239.58</v>
      </c>
      <c r="C8" s="48">
        <v>3291</v>
      </c>
      <c r="D8" s="8" t="s">
        <v>76</v>
      </c>
      <c r="E8" s="11" t="s">
        <v>111</v>
      </c>
    </row>
    <row r="9" spans="1:6" ht="15" customHeight="1" x14ac:dyDescent="0.25">
      <c r="A9" t="s">
        <v>78</v>
      </c>
      <c r="B9" s="75">
        <v>1876.09</v>
      </c>
      <c r="C9" s="48">
        <v>3291</v>
      </c>
      <c r="D9" s="8" t="s">
        <v>76</v>
      </c>
      <c r="E9" s="11" t="s">
        <v>111</v>
      </c>
    </row>
    <row r="10" spans="1:6" ht="15" customHeight="1" x14ac:dyDescent="0.25">
      <c r="A10" t="s">
        <v>79</v>
      </c>
      <c r="B10" s="75">
        <v>1876.09</v>
      </c>
      <c r="C10" s="48">
        <v>3291</v>
      </c>
      <c r="D10" s="8" t="s">
        <v>76</v>
      </c>
      <c r="E10" s="11" t="s">
        <v>111</v>
      </c>
    </row>
    <row r="11" spans="1:6" s="13" customFormat="1" x14ac:dyDescent="0.25">
      <c r="A11" s="14" t="s">
        <v>14</v>
      </c>
      <c r="B11" s="76">
        <f>SUM(B7:B10)</f>
        <v>6044.3</v>
      </c>
      <c r="C11" s="14"/>
      <c r="D11" s="15"/>
      <c r="E11" s="17"/>
    </row>
    <row r="12" spans="1:6" ht="30" customHeight="1" x14ac:dyDescent="0.25">
      <c r="A12" s="33" t="s">
        <v>33</v>
      </c>
      <c r="B12" s="38">
        <f>B11</f>
        <v>6044.3</v>
      </c>
    </row>
    <row r="13" spans="1:6" x14ac:dyDescent="0.25">
      <c r="B13" s="39"/>
    </row>
    <row r="14" spans="1:6" x14ac:dyDescent="0.25">
      <c r="B14" s="39"/>
    </row>
    <row r="15" spans="1:6" x14ac:dyDescent="0.25">
      <c r="B15" s="39"/>
    </row>
    <row r="16" spans="1:6" x14ac:dyDescent="0.25">
      <c r="B16" s="39"/>
    </row>
    <row r="17" spans="2:2" x14ac:dyDescent="0.25">
      <c r="B17" s="39"/>
    </row>
    <row r="18" spans="2:2" x14ac:dyDescent="0.25">
      <c r="B18" s="39"/>
    </row>
    <row r="19" spans="2:2" x14ac:dyDescent="0.25">
      <c r="B19" s="39"/>
    </row>
    <row r="20" spans="2:2" x14ac:dyDescent="0.25">
      <c r="B20" s="39"/>
    </row>
    <row r="21" spans="2:2" x14ac:dyDescent="0.25">
      <c r="B21" s="39"/>
    </row>
    <row r="22" spans="2:2" x14ac:dyDescent="0.25">
      <c r="B22" s="39"/>
    </row>
    <row r="23" spans="2:2" x14ac:dyDescent="0.25">
      <c r="B23" s="39"/>
    </row>
    <row r="24" spans="2:2" x14ac:dyDescent="0.25">
      <c r="B24" s="39"/>
    </row>
    <row r="25" spans="2:2" x14ac:dyDescent="0.25">
      <c r="B25" s="39"/>
    </row>
    <row r="26" spans="2:2" x14ac:dyDescent="0.25">
      <c r="B26" s="39"/>
    </row>
    <row r="27" spans="2:2" x14ac:dyDescent="0.25">
      <c r="B27" s="39"/>
    </row>
    <row r="28" spans="2:2" x14ac:dyDescent="0.25">
      <c r="B28" s="39"/>
    </row>
    <row r="29" spans="2:2" x14ac:dyDescent="0.25">
      <c r="B29" s="39"/>
    </row>
    <row r="30" spans="2:2" x14ac:dyDescent="0.25">
      <c r="B30" s="39"/>
    </row>
    <row r="31" spans="2:2" x14ac:dyDescent="0.25">
      <c r="B31" s="39"/>
    </row>
    <row r="32" spans="2:2" x14ac:dyDescent="0.25">
      <c r="B32" s="39"/>
    </row>
    <row r="33" spans="2:2" x14ac:dyDescent="0.25">
      <c r="B33" s="39"/>
    </row>
    <row r="34" spans="2:2" x14ac:dyDescent="0.25">
      <c r="B34" s="39"/>
    </row>
    <row r="35" spans="2:2" x14ac:dyDescent="0.25">
      <c r="B35" s="39"/>
    </row>
    <row r="36" spans="2:2" x14ac:dyDescent="0.25">
      <c r="B36" s="39"/>
    </row>
    <row r="37" spans="2:2" x14ac:dyDescent="0.25">
      <c r="B37" s="39"/>
    </row>
    <row r="38" spans="2:2" x14ac:dyDescent="0.25">
      <c r="B38" s="39"/>
    </row>
    <row r="39" spans="2:2" x14ac:dyDescent="0.25">
      <c r="B39" s="39"/>
    </row>
    <row r="40" spans="2:2" x14ac:dyDescent="0.25">
      <c r="B40" s="39"/>
    </row>
    <row r="41" spans="2:2" x14ac:dyDescent="0.25">
      <c r="B41" s="39"/>
    </row>
    <row r="42" spans="2:2" x14ac:dyDescent="0.25">
      <c r="B42" s="39"/>
    </row>
    <row r="43" spans="2:2" x14ac:dyDescent="0.25">
      <c r="B43" s="39"/>
    </row>
    <row r="44" spans="2:2" x14ac:dyDescent="0.25">
      <c r="B44" s="39"/>
    </row>
    <row r="45" spans="2:2" x14ac:dyDescent="0.25">
      <c r="B45" s="39"/>
    </row>
    <row r="46" spans="2:2" x14ac:dyDescent="0.25">
      <c r="B46" s="39"/>
    </row>
    <row r="47" spans="2:2" x14ac:dyDescent="0.25">
      <c r="B47" s="39"/>
    </row>
    <row r="48" spans="2:2" x14ac:dyDescent="0.25">
      <c r="B48" s="39"/>
    </row>
    <row r="49" spans="2:2" x14ac:dyDescent="0.25">
      <c r="B49" s="39"/>
    </row>
    <row r="50" spans="2:2" x14ac:dyDescent="0.25">
      <c r="B50" s="39"/>
    </row>
    <row r="51" spans="2:2" x14ac:dyDescent="0.25">
      <c r="B51" s="39"/>
    </row>
    <row r="52" spans="2:2" x14ac:dyDescent="0.25">
      <c r="B52" s="39"/>
    </row>
    <row r="53" spans="2:2" x14ac:dyDescent="0.25">
      <c r="B53" s="39"/>
    </row>
    <row r="54" spans="2:2" x14ac:dyDescent="0.25">
      <c r="B54" s="39"/>
    </row>
    <row r="55" spans="2:2" x14ac:dyDescent="0.25">
      <c r="B55" s="39"/>
    </row>
    <row r="56" spans="2:2" x14ac:dyDescent="0.25">
      <c r="B56" s="39"/>
    </row>
    <row r="57" spans="2:2" x14ac:dyDescent="0.25">
      <c r="B57" s="39"/>
    </row>
    <row r="58" spans="2:2" x14ac:dyDescent="0.25">
      <c r="B58" s="39"/>
    </row>
    <row r="59" spans="2:2" x14ac:dyDescent="0.25">
      <c r="B59" s="39"/>
    </row>
    <row r="60" spans="2:2" x14ac:dyDescent="0.25">
      <c r="B60" s="39"/>
    </row>
    <row r="61" spans="2:2" x14ac:dyDescent="0.25">
      <c r="B61" s="39"/>
    </row>
    <row r="62" spans="2:2" x14ac:dyDescent="0.25">
      <c r="B62" s="39"/>
    </row>
    <row r="63" spans="2:2" x14ac:dyDescent="0.25">
      <c r="B63" s="39"/>
    </row>
    <row r="64" spans="2:2" x14ac:dyDescent="0.25">
      <c r="B64" s="39"/>
    </row>
    <row r="65" spans="2:2" x14ac:dyDescent="0.25">
      <c r="B65" s="39"/>
    </row>
    <row r="66" spans="2:2" x14ac:dyDescent="0.25">
      <c r="B66" s="39"/>
    </row>
    <row r="67" spans="2:2" x14ac:dyDescent="0.25">
      <c r="B67" s="39"/>
    </row>
    <row r="68" spans="2:2" x14ac:dyDescent="0.25">
      <c r="B68" s="39"/>
    </row>
    <row r="69" spans="2:2" x14ac:dyDescent="0.25">
      <c r="B69" s="39"/>
    </row>
    <row r="70" spans="2:2" x14ac:dyDescent="0.25">
      <c r="B70" s="39"/>
    </row>
    <row r="71" spans="2:2" x14ac:dyDescent="0.25">
      <c r="B71" s="39"/>
    </row>
    <row r="72" spans="2:2" x14ac:dyDescent="0.25">
      <c r="B72" s="39"/>
    </row>
    <row r="73" spans="2:2" x14ac:dyDescent="0.25">
      <c r="B73" s="39"/>
    </row>
    <row r="74" spans="2:2" x14ac:dyDescent="0.25">
      <c r="B74" s="39"/>
    </row>
    <row r="75" spans="2:2" x14ac:dyDescent="0.25">
      <c r="B75" s="39"/>
    </row>
    <row r="76" spans="2:2" x14ac:dyDescent="0.25">
      <c r="B76" s="39"/>
    </row>
    <row r="77" spans="2:2" x14ac:dyDescent="0.25">
      <c r="B77" s="39"/>
    </row>
    <row r="78" spans="2:2" x14ac:dyDescent="0.25">
      <c r="B78" s="39"/>
    </row>
    <row r="79" spans="2:2" x14ac:dyDescent="0.25">
      <c r="B79" s="39"/>
    </row>
    <row r="80" spans="2:2" x14ac:dyDescent="0.25">
      <c r="B80" s="39"/>
    </row>
    <row r="81" spans="2:2" x14ac:dyDescent="0.25">
      <c r="B81" s="39"/>
    </row>
    <row r="82" spans="2:2" x14ac:dyDescent="0.25">
      <c r="B82" s="39"/>
    </row>
    <row r="83" spans="2:2" x14ac:dyDescent="0.25">
      <c r="B83" s="39"/>
    </row>
    <row r="84" spans="2:2" x14ac:dyDescent="0.25">
      <c r="B84" s="39"/>
    </row>
    <row r="85" spans="2:2" x14ac:dyDescent="0.25">
      <c r="B85" s="39"/>
    </row>
    <row r="86" spans="2:2" x14ac:dyDescent="0.25">
      <c r="B86" s="39"/>
    </row>
    <row r="87" spans="2:2" x14ac:dyDescent="0.25">
      <c r="B87" s="39"/>
    </row>
    <row r="88" spans="2:2" x14ac:dyDescent="0.25">
      <c r="B88" s="39"/>
    </row>
    <row r="89" spans="2:2" x14ac:dyDescent="0.25">
      <c r="B89" s="39"/>
    </row>
    <row r="90" spans="2:2" x14ac:dyDescent="0.25">
      <c r="B90" s="39"/>
    </row>
    <row r="91" spans="2:2" x14ac:dyDescent="0.25">
      <c r="B91" s="39"/>
    </row>
    <row r="92" spans="2:2" x14ac:dyDescent="0.25">
      <c r="B92" s="39"/>
    </row>
    <row r="93" spans="2:2" x14ac:dyDescent="0.25">
      <c r="B93" s="39"/>
    </row>
    <row r="94" spans="2:2" x14ac:dyDescent="0.25">
      <c r="B94" s="39"/>
    </row>
    <row r="95" spans="2:2" x14ac:dyDescent="0.25">
      <c r="B95" s="39"/>
    </row>
    <row r="96" spans="2:2" x14ac:dyDescent="0.25">
      <c r="B96" s="39"/>
    </row>
    <row r="97" spans="2:2" x14ac:dyDescent="0.25">
      <c r="B97" s="39"/>
    </row>
    <row r="98" spans="2:2" x14ac:dyDescent="0.25">
      <c r="B98" s="39"/>
    </row>
    <row r="99" spans="2:2" x14ac:dyDescent="0.25">
      <c r="B99" s="39"/>
    </row>
    <row r="100" spans="2:2" x14ac:dyDescent="0.25">
      <c r="B100" s="39"/>
    </row>
    <row r="101" spans="2:2" x14ac:dyDescent="0.25">
      <c r="B101" s="39"/>
    </row>
    <row r="102" spans="2:2" x14ac:dyDescent="0.25">
      <c r="B102" s="39"/>
    </row>
    <row r="103" spans="2:2" x14ac:dyDescent="0.25">
      <c r="B103" s="39"/>
    </row>
    <row r="104" spans="2:2" x14ac:dyDescent="0.25">
      <c r="B104" s="39"/>
    </row>
    <row r="105" spans="2:2" x14ac:dyDescent="0.25">
      <c r="B105" s="39"/>
    </row>
    <row r="106" spans="2:2" x14ac:dyDescent="0.25">
      <c r="B106" s="39"/>
    </row>
    <row r="107" spans="2:2" x14ac:dyDescent="0.25">
      <c r="B107" s="39"/>
    </row>
    <row r="108" spans="2:2" x14ac:dyDescent="0.25">
      <c r="B108" s="39"/>
    </row>
    <row r="109" spans="2:2" x14ac:dyDescent="0.25">
      <c r="B109" s="39"/>
    </row>
    <row r="110" spans="2:2" x14ac:dyDescent="0.25">
      <c r="B110" s="39"/>
    </row>
    <row r="111" spans="2:2" x14ac:dyDescent="0.25">
      <c r="B111" s="39"/>
    </row>
    <row r="112" spans="2:2" x14ac:dyDescent="0.25">
      <c r="B112" s="39"/>
    </row>
    <row r="113" spans="2:2" x14ac:dyDescent="0.25">
      <c r="B113" s="39"/>
    </row>
    <row r="114" spans="2:2" x14ac:dyDescent="0.25">
      <c r="B114" s="39"/>
    </row>
    <row r="115" spans="2:2" x14ac:dyDescent="0.25">
      <c r="B115" s="39"/>
    </row>
    <row r="116" spans="2:2" x14ac:dyDescent="0.25">
      <c r="B116" s="39"/>
    </row>
    <row r="117" spans="2:2" x14ac:dyDescent="0.25">
      <c r="B117" s="39"/>
    </row>
    <row r="118" spans="2:2" x14ac:dyDescent="0.25">
      <c r="B118" s="39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B3" sqref="B3"/>
    </sheetView>
  </sheetViews>
  <sheetFormatPr defaultRowHeight="15" x14ac:dyDescent="0.25"/>
  <cols>
    <col min="1" max="1" width="43.5703125" customWidth="1"/>
    <col min="2" max="2" width="21.42578125" style="39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90" t="s">
        <v>2</v>
      </c>
      <c r="C1" s="90"/>
      <c r="D1" s="90"/>
      <c r="E1" s="90"/>
    </row>
    <row r="2" spans="1:5" x14ac:dyDescent="0.25">
      <c r="A2" t="s">
        <v>1</v>
      </c>
      <c r="B2" s="91" t="s">
        <v>110</v>
      </c>
      <c r="C2" s="91"/>
      <c r="D2" s="91"/>
      <c r="E2" s="91"/>
    </row>
    <row r="4" spans="1:5" x14ac:dyDescent="0.25">
      <c r="A4" t="s">
        <v>9</v>
      </c>
      <c r="B4" s="38" t="s">
        <v>12</v>
      </c>
    </row>
    <row r="6" spans="1:5" ht="31.5" customHeight="1" x14ac:dyDescent="0.25">
      <c r="A6" s="32" t="s">
        <v>3</v>
      </c>
      <c r="B6" s="40" t="s">
        <v>7</v>
      </c>
      <c r="C6" s="92" t="s">
        <v>8</v>
      </c>
      <c r="D6" s="93"/>
    </row>
    <row r="7" spans="1:5" x14ac:dyDescent="0.25">
      <c r="A7" s="10" t="s">
        <v>35</v>
      </c>
      <c r="B7" s="41">
        <v>135096.72</v>
      </c>
      <c r="C7" s="19">
        <v>3111</v>
      </c>
      <c r="D7" s="20" t="s">
        <v>13</v>
      </c>
    </row>
    <row r="8" spans="1:5" s="13" customFormat="1" x14ac:dyDescent="0.25">
      <c r="A8" s="17" t="s">
        <v>14</v>
      </c>
      <c r="B8" s="42">
        <f>B7</f>
        <v>135096.72</v>
      </c>
      <c r="C8" s="15"/>
      <c r="D8" s="16"/>
    </row>
    <row r="9" spans="1:5" x14ac:dyDescent="0.25">
      <c r="A9" s="10" t="s">
        <v>35</v>
      </c>
      <c r="B9" s="41">
        <v>22290.97</v>
      </c>
      <c r="C9" s="31">
        <v>3132</v>
      </c>
      <c r="D9" s="20" t="s">
        <v>15</v>
      </c>
    </row>
    <row r="10" spans="1:5" s="13" customFormat="1" x14ac:dyDescent="0.25">
      <c r="A10" s="17" t="s">
        <v>14</v>
      </c>
      <c r="B10" s="56">
        <f>B9</f>
        <v>22290.97</v>
      </c>
      <c r="C10" s="14"/>
      <c r="D10" s="16"/>
    </row>
    <row r="11" spans="1:5" s="13" customFormat="1" hidden="1" x14ac:dyDescent="0.25">
      <c r="A11" s="11" t="s">
        <v>35</v>
      </c>
      <c r="B11" s="61" t="s">
        <v>5</v>
      </c>
      <c r="C11" s="3">
        <v>3121</v>
      </c>
      <c r="D11" s="4" t="s">
        <v>48</v>
      </c>
    </row>
    <row r="12" spans="1:5" s="13" customFormat="1" hidden="1" x14ac:dyDescent="0.25">
      <c r="A12" s="17" t="s">
        <v>14</v>
      </c>
      <c r="B12" s="56" t="str">
        <f>B11</f>
        <v xml:space="preserve"> </v>
      </c>
      <c r="C12" s="12"/>
      <c r="D12" s="51"/>
    </row>
    <row r="13" spans="1:5" s="13" customFormat="1" x14ac:dyDescent="0.25">
      <c r="A13" s="10" t="s">
        <v>35</v>
      </c>
      <c r="B13" s="41">
        <v>200</v>
      </c>
      <c r="C13" s="31">
        <v>3121</v>
      </c>
      <c r="D13" s="20" t="s">
        <v>67</v>
      </c>
    </row>
    <row r="14" spans="1:5" s="13" customFormat="1" x14ac:dyDescent="0.25">
      <c r="A14" s="17" t="s">
        <v>14</v>
      </c>
      <c r="B14" s="56">
        <f>B13</f>
        <v>200</v>
      </c>
      <c r="C14" s="12"/>
      <c r="D14" s="51"/>
    </row>
    <row r="15" spans="1:5" s="13" customFormat="1" x14ac:dyDescent="0.25">
      <c r="A15" s="10" t="s">
        <v>35</v>
      </c>
      <c r="B15" s="41">
        <f>1200+11700</f>
        <v>12900</v>
      </c>
      <c r="C15" s="31">
        <v>3121</v>
      </c>
      <c r="D15" s="20" t="s">
        <v>71</v>
      </c>
    </row>
    <row r="16" spans="1:5" s="13" customFormat="1" x14ac:dyDescent="0.25">
      <c r="A16" s="17" t="s">
        <v>14</v>
      </c>
      <c r="B16" s="56">
        <f>B15</f>
        <v>12900</v>
      </c>
      <c r="C16" s="12"/>
      <c r="D16" s="51"/>
    </row>
    <row r="17" spans="1:4" s="13" customFormat="1" x14ac:dyDescent="0.25">
      <c r="A17" s="10" t="s">
        <v>35</v>
      </c>
      <c r="B17" s="41">
        <v>220.72</v>
      </c>
      <c r="C17" s="31">
        <v>3121</v>
      </c>
      <c r="D17" s="20" t="s">
        <v>72</v>
      </c>
    </row>
    <row r="18" spans="1:4" s="13" customFormat="1" x14ac:dyDescent="0.25">
      <c r="A18" s="17" t="s">
        <v>14</v>
      </c>
      <c r="B18" s="56">
        <f>B17</f>
        <v>220.72</v>
      </c>
      <c r="C18" s="12"/>
      <c r="D18" s="51"/>
    </row>
    <row r="19" spans="1:4" x14ac:dyDescent="0.25">
      <c r="A19" s="10" t="s">
        <v>35</v>
      </c>
      <c r="B19" s="41">
        <v>2895.93</v>
      </c>
      <c r="C19" s="19">
        <v>3211</v>
      </c>
      <c r="D19" s="20" t="s">
        <v>16</v>
      </c>
    </row>
    <row r="20" spans="1:4" s="13" customFormat="1" x14ac:dyDescent="0.25">
      <c r="A20" s="17" t="s">
        <v>14</v>
      </c>
      <c r="B20" s="42">
        <f>B19</f>
        <v>2895.93</v>
      </c>
      <c r="C20" s="15" t="s">
        <v>5</v>
      </c>
      <c r="D20" s="16" t="s">
        <v>5</v>
      </c>
    </row>
    <row r="21" spans="1:4" s="13" customFormat="1" x14ac:dyDescent="0.25">
      <c r="A21" s="10" t="s">
        <v>35</v>
      </c>
      <c r="B21" s="41">
        <v>2513.9899999999998</v>
      </c>
      <c r="C21" s="19">
        <v>3213</v>
      </c>
      <c r="D21" s="20" t="s">
        <v>66</v>
      </c>
    </row>
    <row r="22" spans="1:4" s="13" customFormat="1" x14ac:dyDescent="0.25">
      <c r="A22" s="17" t="s">
        <v>14</v>
      </c>
      <c r="B22" s="42">
        <f>B21</f>
        <v>2513.9899999999998</v>
      </c>
      <c r="C22" s="12"/>
      <c r="D22" s="51"/>
    </row>
    <row r="23" spans="1:4" x14ac:dyDescent="0.25">
      <c r="A23" s="10" t="s">
        <v>35</v>
      </c>
      <c r="B23" s="41">
        <v>1599.14</v>
      </c>
      <c r="C23" s="19">
        <v>3212</v>
      </c>
      <c r="D23" s="20" t="s">
        <v>17</v>
      </c>
    </row>
    <row r="24" spans="1:4" s="13" customFormat="1" x14ac:dyDescent="0.25">
      <c r="A24" s="17" t="s">
        <v>14</v>
      </c>
      <c r="B24" s="42">
        <f>B23</f>
        <v>1599.14</v>
      </c>
      <c r="C24" s="15"/>
      <c r="D24" s="16"/>
    </row>
    <row r="25" spans="1:4" s="13" customFormat="1" hidden="1" x14ac:dyDescent="0.25">
      <c r="A25" s="10" t="s">
        <v>35</v>
      </c>
      <c r="B25" s="41" t="s">
        <v>5</v>
      </c>
      <c r="C25" s="31">
        <v>3214</v>
      </c>
      <c r="D25" s="20" t="s">
        <v>49</v>
      </c>
    </row>
    <row r="26" spans="1:4" s="13" customFormat="1" hidden="1" x14ac:dyDescent="0.25">
      <c r="A26" s="17" t="s">
        <v>14</v>
      </c>
      <c r="B26" s="42" t="str">
        <f>B25</f>
        <v xml:space="preserve"> </v>
      </c>
      <c r="C26" s="14"/>
      <c r="D26" s="16"/>
    </row>
    <row r="27" spans="1:4" s="13" customFormat="1" x14ac:dyDescent="0.25">
      <c r="A27" s="10" t="s">
        <v>35</v>
      </c>
      <c r="B27" s="41">
        <v>18</v>
      </c>
      <c r="C27" s="19">
        <v>3214</v>
      </c>
      <c r="D27" s="20" t="s">
        <v>73</v>
      </c>
    </row>
    <row r="28" spans="1:4" s="13" customFormat="1" x14ac:dyDescent="0.25">
      <c r="A28" s="17" t="s">
        <v>14</v>
      </c>
      <c r="B28" s="42">
        <f>B27</f>
        <v>18</v>
      </c>
      <c r="C28" s="15"/>
      <c r="D28" s="16"/>
    </row>
    <row r="29" spans="1:4" x14ac:dyDescent="0.25">
      <c r="A29" s="10" t="s">
        <v>35</v>
      </c>
      <c r="B29" s="41">
        <v>1426.21</v>
      </c>
      <c r="C29" s="19">
        <v>3241</v>
      </c>
      <c r="D29" s="20" t="s">
        <v>21</v>
      </c>
    </row>
    <row r="30" spans="1:4" x14ac:dyDescent="0.25">
      <c r="A30" s="17" t="s">
        <v>14</v>
      </c>
      <c r="B30" s="42">
        <f>B29</f>
        <v>1426.21</v>
      </c>
      <c r="C30" s="70"/>
      <c r="D30" s="71"/>
    </row>
    <row r="31" spans="1:4" ht="29.25" customHeight="1" x14ac:dyDescent="0.25">
      <c r="A31" s="35" t="s">
        <v>34</v>
      </c>
      <c r="B31" s="43">
        <f>B8+B10+B14+B20+B22+B24+B30+B16+B18+B28</f>
        <v>179161.68</v>
      </c>
    </row>
  </sheetData>
  <autoFilter ref="C1:C31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A15" sqref="A15"/>
    </sheetView>
  </sheetViews>
  <sheetFormatPr defaultRowHeight="15" x14ac:dyDescent="0.25"/>
  <cols>
    <col min="1" max="1" width="45.140625" customWidth="1"/>
    <col min="2" max="2" width="18.28515625" style="39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90" t="s">
        <v>2</v>
      </c>
      <c r="C1" s="90"/>
      <c r="D1" s="90"/>
    </row>
    <row r="2" spans="1:6" x14ac:dyDescent="0.25">
      <c r="A2" t="s">
        <v>1</v>
      </c>
      <c r="B2" s="94" t="s">
        <v>110</v>
      </c>
      <c r="C2" s="94"/>
      <c r="D2" s="94"/>
    </row>
    <row r="4" spans="1:6" x14ac:dyDescent="0.25">
      <c r="A4" t="s">
        <v>9</v>
      </c>
      <c r="B4" s="90" t="s">
        <v>37</v>
      </c>
      <c r="C4" s="90"/>
      <c r="D4" s="90"/>
    </row>
    <row r="5" spans="1:6" x14ac:dyDescent="0.25">
      <c r="C5" s="1"/>
    </row>
    <row r="6" spans="1:6" ht="29.25" customHeight="1" x14ac:dyDescent="0.25">
      <c r="A6" s="32" t="s">
        <v>3</v>
      </c>
      <c r="B6" s="40" t="s">
        <v>7</v>
      </c>
      <c r="C6" s="92" t="s">
        <v>8</v>
      </c>
      <c r="D6" s="93"/>
      <c r="E6" s="1" t="s">
        <v>5</v>
      </c>
      <c r="F6" s="1"/>
    </row>
    <row r="7" spans="1:6" x14ac:dyDescent="0.25">
      <c r="A7" s="31" t="s">
        <v>28</v>
      </c>
      <c r="B7" s="44" t="s">
        <v>28</v>
      </c>
      <c r="C7" s="19" t="s">
        <v>28</v>
      </c>
      <c r="D7" s="20"/>
    </row>
    <row r="8" spans="1:6" s="13" customFormat="1" x14ac:dyDescent="0.25">
      <c r="A8" s="14" t="s">
        <v>14</v>
      </c>
      <c r="B8" s="28" t="s">
        <v>28</v>
      </c>
      <c r="C8" s="15"/>
      <c r="D8" s="16"/>
    </row>
    <row r="9" spans="1:6" ht="29.25" customHeight="1" x14ac:dyDescent="0.25">
      <c r="A9" s="36" t="s">
        <v>36</v>
      </c>
      <c r="B9" s="34" t="s">
        <v>28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2025-01-22T09:58:15Z</dcterms:modified>
</cp:coreProperties>
</file>