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5\Objava informacija o trošenju sredstava\12-2025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OSOBE'!$E$1:$E$60</definedName>
    <definedName name="_xlnm._FilterDatabase" localSheetId="2" hidden="1">'Kat.2 FIZIČKE OSOBE'!$C$1:$C$23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1" i="1" l="1"/>
  <c r="D69" i="1"/>
  <c r="D58" i="1"/>
  <c r="D41" i="1"/>
  <c r="D36" i="1"/>
  <c r="D23" i="1"/>
  <c r="D16" i="1"/>
  <c r="B23" i="3"/>
  <c r="B17" i="2"/>
  <c r="D38" i="1"/>
  <c r="D95" i="1"/>
  <c r="D93" i="1"/>
  <c r="D91" i="1"/>
  <c r="D89" i="1"/>
  <c r="D87" i="1"/>
  <c r="D83" i="1"/>
  <c r="D81" i="1"/>
  <c r="D79" i="1"/>
  <c r="D77" i="1"/>
  <c r="D75" i="1"/>
  <c r="D98" i="1"/>
  <c r="D99" i="1" s="1"/>
  <c r="D96" i="1"/>
  <c r="D97" i="1" s="1"/>
  <c r="D84" i="1"/>
  <c r="D85" i="1" s="1"/>
  <c r="D22" i="1"/>
  <c r="D73" i="1"/>
  <c r="D9" i="1"/>
  <c r="D14" i="1"/>
  <c r="D71" i="1"/>
  <c r="D13" i="1"/>
  <c r="D7" i="1"/>
  <c r="D49" i="1"/>
  <c r="D54" i="1"/>
  <c r="D50" i="1"/>
  <c r="B12" i="3"/>
  <c r="B9" i="3"/>
  <c r="D51" i="1" l="1"/>
  <c r="B18" i="2" l="1"/>
  <c r="D43" i="1"/>
  <c r="D47" i="1"/>
  <c r="D31" i="1"/>
  <c r="B10" i="3" l="1"/>
  <c r="D45" i="1"/>
  <c r="D66" i="1"/>
  <c r="D64" i="1"/>
  <c r="D62" i="1"/>
  <c r="D20" i="1"/>
  <c r="D29" i="1"/>
  <c r="D25" i="1"/>
  <c r="D33" i="1"/>
  <c r="D55" i="1" l="1"/>
  <c r="D53" i="1"/>
  <c r="D60" i="1" l="1"/>
  <c r="D12" i="1"/>
  <c r="B22" i="3" l="1"/>
  <c r="D10" i="1" l="1"/>
  <c r="B14" i="3"/>
  <c r="D18" i="1" l="1"/>
  <c r="D8" i="1" l="1"/>
  <c r="B20" i="3" l="1"/>
  <c r="B16" i="3" l="1"/>
  <c r="D27" i="1" l="1"/>
  <c r="B18" i="3" l="1"/>
  <c r="B8" i="3" l="1"/>
</calcChain>
</file>

<file path=xl/sharedStrings.xml><?xml version="1.0" encoding="utf-8"?>
<sst xmlns="http://schemas.openxmlformats.org/spreadsheetml/2006/main" count="325" uniqueCount="125">
  <si>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</si>
  <si>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</si>
  <si>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</si>
  <si>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</si>
  <si>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</si>
  <si>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</si>
  <si>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</si>
  <si>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</si>
  <si>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</si>
  <si>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</si>
  <si>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</si>
  <si>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</si>
  <si>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</si>
  <si>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</si>
  <si>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</si>
  <si>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</si>
  <si>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</si>
  <si>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</si>
  <si>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</si>
  <si>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</si>
  <si>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Naknade troškova osobama izvan radnog odnosa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</si>
  <si>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</si>
  <si>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</si>
  <si>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</si>
  <si>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</si>
  <si>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</si>
  <si>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</si>
  <si>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</si>
  <si>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</si>
  <si>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</si>
  <si>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</si>
  <si>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</si>
  <si>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</si>
  <si>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</si>
  <si>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</si>
  <si>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</si>
  <si>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</si>
  <si>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</si>
  <si>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</si>
  <si>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</si>
  <si>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</si>
  <si>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</si>
  <si>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</si>
  <si>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</si>
  <si>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</si>
  <si>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NARODNE NOVINE d.d.</t>
  </si>
  <si>
    <t>Zakupnine i najamnine</t>
  </si>
  <si>
    <t>FINA (Financijska agencija)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</si>
  <si>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</si>
  <si>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</si>
  <si>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</si>
  <si>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</si>
  <si>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DINOVA-DIONA d.o.o.</t>
  </si>
  <si>
    <t>Uredski materijal</t>
  </si>
  <si>
    <t xml:space="preserve"> Reprezentacija</t>
  </si>
  <si>
    <t xml:space="preserve">Ugovor o djelu </t>
  </si>
  <si>
    <t>Pričuva</t>
  </si>
  <si>
    <t>GRADSKO STAMBENO KOMUNALNO GOSPODARSTVO d.o.o.</t>
  </si>
  <si>
    <t>GRADSKA PLINARA ZAGREB-OPSKRBA d.o.o.</t>
  </si>
  <si>
    <t>HP d.d. (HP - Hrvatska pošta d.d.)</t>
  </si>
  <si>
    <t>TELEBIT d.o.o.</t>
  </si>
  <si>
    <t>KONZUM d.d.</t>
  </si>
  <si>
    <t>STUDENAC d.o.o.</t>
  </si>
  <si>
    <t>Omiš</t>
  </si>
  <si>
    <t>Sveučilište u Zagrebu, Filozofski fakultet</t>
  </si>
  <si>
    <t>Naknade građanima i kućanstvima u novcu</t>
  </si>
  <si>
    <t>Ostale nespomenute usluge</t>
  </si>
  <si>
    <t>Računalna oprema</t>
  </si>
  <si>
    <t>Studentski centar u Zagrebu</t>
  </si>
  <si>
    <t>PROSINAC 2025</t>
  </si>
  <si>
    <t>Božićnica</t>
  </si>
  <si>
    <t>Novčana nagrada za radne rezultate</t>
  </si>
  <si>
    <t>Social Research Association</t>
  </si>
  <si>
    <t xml:space="preserve"> Ujedninjeno Kraljevstvo</t>
  </si>
  <si>
    <t xml:space="preserve"> IVČEK</t>
  </si>
  <si>
    <t>Mia Luka Vincetić</t>
  </si>
  <si>
    <t>Usluge studentskih servisa</t>
  </si>
  <si>
    <t>Koautorske inicijative OOUR</t>
  </si>
  <si>
    <t xml:space="preserve"> Ostale intelektualne usluge</t>
  </si>
  <si>
    <t>More, obrt za umjetničko stvar.</t>
  </si>
  <si>
    <t>Adrijana Perić</t>
  </si>
  <si>
    <t>Usluge čišćenja</t>
  </si>
  <si>
    <t>Ivan Trojan</t>
  </si>
  <si>
    <t>Vanja Pavlović</t>
  </si>
  <si>
    <t>Anna Maria Getoš</t>
  </si>
  <si>
    <t>Naknade za rad predstavničkih i izvršnih tijela, povjerenstava i slično</t>
  </si>
  <si>
    <t>Članarine</t>
  </si>
  <si>
    <t>HUOI</t>
  </si>
  <si>
    <t>Oxford University</t>
  </si>
  <si>
    <t>PEVEX d.d.</t>
  </si>
  <si>
    <t>LIMES PLUS d.o.o.</t>
  </si>
  <si>
    <t>TEDi poslovanje d.o.o.</t>
  </si>
  <si>
    <t>Creadiso d.o.o.</t>
  </si>
  <si>
    <t>CHEMACO d.o.o.</t>
  </si>
  <si>
    <t>COMPETO d.o.o.</t>
  </si>
  <si>
    <t>INSTALACIJE BRIŠKI d.o.o.</t>
  </si>
  <si>
    <t>Hamburger Recycling Croatia d.o.o.</t>
  </si>
  <si>
    <t>Sveta Helena</t>
  </si>
  <si>
    <t>Golden Stuff doo</t>
  </si>
  <si>
    <t>ZITEL EURO CONTROL d.o.o.</t>
  </si>
  <si>
    <t>SPAR Hrvatska d.o.o.</t>
  </si>
  <si>
    <t>FORTICA d. o. o.</t>
  </si>
  <si>
    <t>Antonci</t>
  </si>
  <si>
    <t>Anvi j.d.o.o.</t>
  </si>
  <si>
    <t>Josipavac</t>
  </si>
  <si>
    <t>KULTURNI KRUG j.d.o.o.</t>
  </si>
  <si>
    <t>VRUTAK d.o.o.</t>
  </si>
  <si>
    <t>GRAVIL d.o.o.</t>
  </si>
  <si>
    <t>Springer Nature</t>
  </si>
  <si>
    <t>Njemačka</t>
  </si>
  <si>
    <t>MLINAR pekarska industrija d.o.o.</t>
  </si>
  <si>
    <t>MATIJAŠEVIĆ-COMMERCE d.o.o.</t>
  </si>
  <si>
    <t>Ujedinjeno Kraljevstvo</t>
  </si>
  <si>
    <t xml:space="preserve"> Krešmir Žažar</t>
  </si>
  <si>
    <t>Stručno usavršavanje zaposlenika</t>
  </si>
  <si>
    <t xml:space="preserve"> Usluga servisa i održavanja</t>
  </si>
  <si>
    <t>Ostali nespomenuti rashodi</t>
  </si>
  <si>
    <t xml:space="preserve"> Programsko financiranje</t>
  </si>
  <si>
    <t>Musicplan, Vlastita sredstva Instituta, ŠiZ</t>
  </si>
  <si>
    <t xml:space="preserve">Musicplan </t>
  </si>
  <si>
    <t>Vlastita sredstva</t>
  </si>
  <si>
    <t xml:space="preserve"> Evaldemic</t>
  </si>
  <si>
    <t xml:space="preserve"> Reseth</t>
  </si>
  <si>
    <t>Jedan jedan dva studio obrt za dizajn</t>
  </si>
  <si>
    <t xml:space="preserve"> Yo-Qu-Life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</si>
</sst>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0" fillId="3" borderId="6" xfId="0" applyNumberFormat="1" applyFill="1" applyBorder="1"/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/>
    <xf numFmtId="2" fontId="2" fillId="3" borderId="13" xfId="0" applyNumberFormat="1" applyFont="1" applyFill="1" applyBorder="1"/>
    <xf numFmtId="2" fontId="2" fillId="3" borderId="6" xfId="0" applyNumberFormat="1" applyFont="1" applyFill="1" applyBorder="1" applyAlignment="1">
      <alignment horizontal="right"/>
    </xf>
    <xf numFmtId="0" fontId="5" fillId="0" borderId="13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4" xfId="0" applyFont="1" applyBorder="1"/>
    <xf numFmtId="2" fontId="0" fillId="3" borderId="0" xfId="0" applyNumberFormat="1" applyFill="1" applyBorder="1"/>
    <xf numFmtId="2" fontId="0" fillId="3" borderId="3" xfId="0" applyNumberFormat="1" applyFill="1" applyBorder="1"/>
    <xf numFmtId="0" fontId="3" fillId="0" borderId="8" xfId="0" applyFont="1" applyBorder="1" applyAlignment="1">
      <alignment horizontal="left"/>
    </xf>
    <xf numFmtId="0" fontId="2" fillId="3" borderId="7" xfId="0" applyFont="1" applyFill="1" applyBorder="1"/>
    <xf numFmtId="0" fontId="2" fillId="0" borderId="9" xfId="0" applyFont="1" applyBorder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4" fillId="3" borderId="5" xfId="0" applyFont="1" applyFill="1" applyBorder="1"/>
    <xf numFmtId="0" fontId="2" fillId="0" borderId="0" xfId="0" applyFont="1" applyBorder="1" applyAlignment="1">
      <alignment horizontal="right"/>
    </xf>
    <xf numFmtId="0" fontId="2" fillId="0" borderId="6" xfId="0" applyFont="1" applyBorder="1" applyAlignment="1">
      <alignment wrapText="1"/>
    </xf>
    <xf numFmtId="2" fontId="0" fillId="3" borderId="13" xfId="0" applyNumberFormat="1" applyFill="1" applyBorder="1"/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3" borderId="3" xfId="0" applyNumberFormat="1" applyFont="1" applyFill="1" applyBorder="1"/>
    <xf numFmtId="2" fontId="2" fillId="3" borderId="0" xfId="0" applyNumberFormat="1" applyFont="1" applyFill="1" applyBorder="1"/>
    <xf numFmtId="2" fontId="4" fillId="3" borderId="8" xfId="0" applyNumberFormat="1" applyFont="1" applyFill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2" fontId="2" fillId="3" borderId="2" xfId="0" applyNumberFormat="1" applyFont="1" applyFill="1" applyBorder="1" applyAlignment="1">
      <alignment horizontal="right"/>
    </xf>
    <xf numFmtId="2" fontId="2" fillId="3" borderId="5" xfId="0" applyNumberFormat="1" applyFont="1" applyFill="1" applyBorder="1" applyAlignment="1">
      <alignment horizontal="right"/>
    </xf>
    <xf numFmtId="2" fontId="4" fillId="3" borderId="5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zoomScale="91" zoomScaleNormal="91" workbookViewId="0">
      <selection activeCell="F51" sqref="F51"/>
    </sheetView>
  </sheetViews>
  <sheetFormatPr defaultRowHeight="15" x14ac:dyDescent="0.25"/>
  <cols>
    <col min="1" max="1" width="55.7109375" style="4" customWidth="1"/>
    <col min="2" max="2" width="18.140625" style="5" customWidth="1"/>
    <col min="3" max="3" width="36.5703125" style="6" customWidth="1"/>
    <col min="4" max="4" width="18.28515625" style="57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94" t="s">
        <v>2</v>
      </c>
      <c r="C1" s="94"/>
      <c r="D1" s="94"/>
      <c r="E1" s="94"/>
      <c r="F1" s="94"/>
    </row>
    <row r="2" spans="1:7" x14ac:dyDescent="0.25">
      <c r="A2" s="4" t="s">
        <v>1</v>
      </c>
      <c r="B2" s="95" t="s">
        <v>69</v>
      </c>
      <c r="C2" s="95"/>
      <c r="D2" s="95"/>
      <c r="E2" s="95"/>
      <c r="F2" s="95"/>
    </row>
    <row r="3" spans="1:7" x14ac:dyDescent="0.25">
      <c r="A3" s="96"/>
      <c r="B3" s="96"/>
      <c r="C3" s="96"/>
      <c r="D3" s="96"/>
      <c r="E3" s="96"/>
      <c r="F3" s="96"/>
    </row>
    <row r="4" spans="1:7" x14ac:dyDescent="0.25">
      <c r="A4" s="4" t="s">
        <v>9</v>
      </c>
      <c r="B4" s="94" t="s">
        <v>10</v>
      </c>
      <c r="C4" s="94"/>
      <c r="D4" s="94"/>
      <c r="E4" s="94"/>
      <c r="F4" s="94"/>
    </row>
    <row r="5" spans="1:7" x14ac:dyDescent="0.25">
      <c r="D5" s="51"/>
      <c r="E5" s="6"/>
      <c r="F5" s="6"/>
    </row>
    <row r="6" spans="1:7" ht="29.25" customHeight="1" x14ac:dyDescent="0.25">
      <c r="A6" s="24" t="s">
        <v>3</v>
      </c>
      <c r="B6" s="25" t="s">
        <v>4</v>
      </c>
      <c r="C6" s="24" t="s">
        <v>6</v>
      </c>
      <c r="D6" s="60" t="s">
        <v>7</v>
      </c>
      <c r="E6" s="97" t="s">
        <v>8</v>
      </c>
      <c r="F6" s="98"/>
      <c r="G6" s="43" t="s">
        <v>39</v>
      </c>
    </row>
    <row r="7" spans="1:7" ht="16.5" customHeight="1" x14ac:dyDescent="0.25">
      <c r="A7" s="84" t="s">
        <v>44</v>
      </c>
      <c r="B7" s="39">
        <v>28921978587</v>
      </c>
      <c r="C7" s="85" t="s">
        <v>22</v>
      </c>
      <c r="D7" s="61">
        <f>8.36+8.4</f>
        <v>16.759999999999998</v>
      </c>
      <c r="E7" s="69">
        <v>3223</v>
      </c>
      <c r="F7" s="20" t="s">
        <v>36</v>
      </c>
      <c r="G7" s="20" t="s">
        <v>5</v>
      </c>
    </row>
    <row r="8" spans="1:7" ht="15" customHeight="1" x14ac:dyDescent="0.25">
      <c r="A8" s="12" t="s">
        <v>14</v>
      </c>
      <c r="B8" s="46"/>
      <c r="C8" s="48"/>
      <c r="D8" s="62">
        <f>D7</f>
        <v>16.759999999999998</v>
      </c>
      <c r="E8" s="70"/>
      <c r="F8" s="14"/>
      <c r="G8" s="14"/>
    </row>
    <row r="9" spans="1:7" s="11" customFormat="1" x14ac:dyDescent="0.25">
      <c r="A9" s="84" t="s">
        <v>48</v>
      </c>
      <c r="B9" s="39">
        <v>83416546499</v>
      </c>
      <c r="C9" s="85" t="s">
        <v>22</v>
      </c>
      <c r="D9" s="61">
        <f>22.14+25.29</f>
        <v>47.43</v>
      </c>
      <c r="E9" s="69">
        <v>3234</v>
      </c>
      <c r="F9" s="20" t="s">
        <v>41</v>
      </c>
      <c r="G9" s="20"/>
    </row>
    <row r="10" spans="1:7" s="11" customFormat="1" x14ac:dyDescent="0.25">
      <c r="A10" s="12" t="s">
        <v>14</v>
      </c>
      <c r="B10" s="46"/>
      <c r="C10" s="48"/>
      <c r="D10" s="62">
        <f>D9</f>
        <v>47.43</v>
      </c>
      <c r="E10" s="70"/>
      <c r="F10" s="14"/>
      <c r="G10" s="14"/>
    </row>
    <row r="11" spans="1:7" s="7" customFormat="1" x14ac:dyDescent="0.25">
      <c r="A11" s="84" t="s">
        <v>24</v>
      </c>
      <c r="B11" s="39">
        <v>85584865987</v>
      </c>
      <c r="C11" s="85" t="s">
        <v>22</v>
      </c>
      <c r="D11" s="61">
        <v>322.51</v>
      </c>
      <c r="E11" s="69">
        <v>3234</v>
      </c>
      <c r="F11" s="20" t="s">
        <v>17</v>
      </c>
      <c r="G11" s="20" t="s">
        <v>5</v>
      </c>
    </row>
    <row r="12" spans="1:7" s="10" customFormat="1" x14ac:dyDescent="0.25">
      <c r="A12" s="12" t="s">
        <v>14</v>
      </c>
      <c r="B12" s="46"/>
      <c r="C12" s="48"/>
      <c r="D12" s="53">
        <f>D11</f>
        <v>322.51</v>
      </c>
      <c r="E12" s="74"/>
      <c r="F12" s="14"/>
      <c r="G12" s="14"/>
    </row>
    <row r="13" spans="1:7" x14ac:dyDescent="0.25">
      <c r="A13" s="41" t="s">
        <v>26</v>
      </c>
      <c r="B13" s="39">
        <v>49894241709</v>
      </c>
      <c r="C13" s="86" t="s">
        <v>22</v>
      </c>
      <c r="D13" s="54">
        <f>161+229.43+618.24+791.09</f>
        <v>1799.7600000000002</v>
      </c>
      <c r="E13" s="71">
        <v>3223</v>
      </c>
      <c r="F13" s="7" t="s">
        <v>36</v>
      </c>
      <c r="G13" s="22" t="s">
        <v>117</v>
      </c>
    </row>
    <row r="14" spans="1:7" x14ac:dyDescent="0.25">
      <c r="A14" s="41" t="s">
        <v>26</v>
      </c>
      <c r="B14" s="40">
        <v>49894241709</v>
      </c>
      <c r="C14" s="86" t="s">
        <v>22</v>
      </c>
      <c r="D14" s="54">
        <f>89.75+107.75</f>
        <v>197.5</v>
      </c>
      <c r="E14" s="71">
        <v>3234</v>
      </c>
      <c r="F14" s="7" t="s">
        <v>41</v>
      </c>
      <c r="G14" s="22"/>
    </row>
    <row r="15" spans="1:7" x14ac:dyDescent="0.25">
      <c r="A15" s="41" t="s">
        <v>26</v>
      </c>
      <c r="B15" s="40">
        <v>49894241709</v>
      </c>
      <c r="C15" s="86" t="s">
        <v>22</v>
      </c>
      <c r="D15" s="54">
        <v>3932.45</v>
      </c>
      <c r="E15" s="71">
        <v>3235</v>
      </c>
      <c r="F15" s="7" t="s">
        <v>18</v>
      </c>
      <c r="G15" s="22" t="s">
        <v>117</v>
      </c>
    </row>
    <row r="16" spans="1:7" s="11" customFormat="1" x14ac:dyDescent="0.25">
      <c r="A16" s="12" t="s">
        <v>14</v>
      </c>
      <c r="B16" s="46"/>
      <c r="C16" s="48"/>
      <c r="D16" s="53">
        <f>D13+D15+D14</f>
        <v>5929.71</v>
      </c>
      <c r="E16" s="74"/>
      <c r="F16" s="13"/>
      <c r="G16" s="15"/>
    </row>
    <row r="17" spans="1:7" x14ac:dyDescent="0.25">
      <c r="A17" s="84" t="s">
        <v>37</v>
      </c>
      <c r="B17" s="39">
        <v>61817894937</v>
      </c>
      <c r="C17" s="20" t="s">
        <v>22</v>
      </c>
      <c r="D17" s="52">
        <v>205.1</v>
      </c>
      <c r="E17" s="73">
        <v>3234</v>
      </c>
      <c r="F17" s="19" t="s">
        <v>38</v>
      </c>
      <c r="G17" s="21"/>
    </row>
    <row r="18" spans="1:7" s="11" customFormat="1" ht="16.5" customHeight="1" x14ac:dyDescent="0.25">
      <c r="A18" s="12" t="s">
        <v>14</v>
      </c>
      <c r="B18" s="46"/>
      <c r="C18" s="48"/>
      <c r="D18" s="53">
        <f>D17</f>
        <v>205.1</v>
      </c>
      <c r="E18" s="72"/>
      <c r="F18" s="10"/>
      <c r="G18" s="15"/>
    </row>
    <row r="19" spans="1:7" s="11" customFormat="1" ht="16.5" customHeight="1" x14ac:dyDescent="0.25">
      <c r="A19" s="84" t="s">
        <v>57</v>
      </c>
      <c r="B19" s="39">
        <v>3744272526</v>
      </c>
      <c r="C19" s="20" t="s">
        <v>22</v>
      </c>
      <c r="D19" s="61">
        <v>125.73</v>
      </c>
      <c r="E19" s="69">
        <v>3234</v>
      </c>
      <c r="F19" s="20" t="s">
        <v>56</v>
      </c>
      <c r="G19" s="20"/>
    </row>
    <row r="20" spans="1:7" s="11" customFormat="1" ht="16.5" customHeight="1" x14ac:dyDescent="0.25">
      <c r="A20" s="12" t="s">
        <v>14</v>
      </c>
      <c r="B20" s="46"/>
      <c r="C20" s="48"/>
      <c r="D20" s="62">
        <f>D19</f>
        <v>125.73</v>
      </c>
      <c r="E20" s="70"/>
      <c r="F20" s="14"/>
      <c r="G20" s="14"/>
    </row>
    <row r="21" spans="1:7" s="11" customFormat="1" x14ac:dyDescent="0.25">
      <c r="A21" s="41" t="s">
        <v>25</v>
      </c>
      <c r="B21" s="39">
        <v>10009650154</v>
      </c>
      <c r="C21" s="8" t="s">
        <v>23</v>
      </c>
      <c r="D21" s="63">
        <v>178.09</v>
      </c>
      <c r="E21" s="69">
        <v>3235</v>
      </c>
      <c r="F21" s="20" t="s">
        <v>46</v>
      </c>
      <c r="G21" s="44"/>
    </row>
    <row r="22" spans="1:7" s="11" customFormat="1" x14ac:dyDescent="0.25">
      <c r="A22" s="41" t="s">
        <v>25</v>
      </c>
      <c r="B22" s="40">
        <v>10009650154</v>
      </c>
      <c r="C22" s="8" t="s">
        <v>23</v>
      </c>
      <c r="D22" s="63">
        <f>6.6+6.6</f>
        <v>13.2</v>
      </c>
      <c r="E22" s="68">
        <v>3239</v>
      </c>
      <c r="F22" s="8" t="s">
        <v>66</v>
      </c>
      <c r="G22" s="44"/>
    </row>
    <row r="23" spans="1:7" s="11" customFormat="1" x14ac:dyDescent="0.25">
      <c r="A23" s="12" t="s">
        <v>14</v>
      </c>
      <c r="B23" s="46"/>
      <c r="C23" s="48"/>
      <c r="D23" s="64">
        <f>D21+D22</f>
        <v>191.29</v>
      </c>
      <c r="E23" s="70"/>
      <c r="F23" s="14"/>
      <c r="G23" s="14"/>
    </row>
    <row r="24" spans="1:7" s="11" customFormat="1" x14ac:dyDescent="0.25">
      <c r="A24" s="84" t="s">
        <v>58</v>
      </c>
      <c r="B24" s="40">
        <v>74364571096</v>
      </c>
      <c r="C24" s="85" t="s">
        <v>22</v>
      </c>
      <c r="D24" s="61">
        <v>1.4</v>
      </c>
      <c r="E24" s="69">
        <v>3223</v>
      </c>
      <c r="F24" s="20" t="s">
        <v>36</v>
      </c>
      <c r="G24" s="20"/>
    </row>
    <row r="25" spans="1:7" s="11" customFormat="1" x14ac:dyDescent="0.25">
      <c r="A25" s="12" t="s">
        <v>14</v>
      </c>
      <c r="B25" s="40"/>
      <c r="C25" s="48"/>
      <c r="D25" s="62">
        <f>D24</f>
        <v>1.4</v>
      </c>
      <c r="E25" s="70"/>
      <c r="F25" s="14"/>
      <c r="G25" s="14"/>
    </row>
    <row r="26" spans="1:7" x14ac:dyDescent="0.25">
      <c r="A26" s="84" t="s">
        <v>28</v>
      </c>
      <c r="B26" s="39">
        <v>14506572540</v>
      </c>
      <c r="C26" s="85" t="s">
        <v>22</v>
      </c>
      <c r="D26" s="52">
        <v>1194.06</v>
      </c>
      <c r="E26" s="71">
        <v>3238</v>
      </c>
      <c r="F26" s="7" t="s">
        <v>19</v>
      </c>
      <c r="G26" s="22" t="s">
        <v>117</v>
      </c>
    </row>
    <row r="27" spans="1:7" s="11" customFormat="1" x14ac:dyDescent="0.25">
      <c r="A27" s="82" t="s">
        <v>14</v>
      </c>
      <c r="B27" s="46"/>
      <c r="C27" s="83"/>
      <c r="D27" s="53">
        <f>D26</f>
        <v>1194.06</v>
      </c>
      <c r="E27" s="72"/>
      <c r="F27" s="10"/>
      <c r="G27" s="15"/>
    </row>
    <row r="28" spans="1:7" s="11" customFormat="1" x14ac:dyDescent="0.25">
      <c r="A28" s="84" t="s">
        <v>59</v>
      </c>
      <c r="B28" s="40">
        <v>87311810356</v>
      </c>
      <c r="C28" s="85" t="s">
        <v>22</v>
      </c>
      <c r="D28" s="55">
        <v>19.57</v>
      </c>
      <c r="E28" s="73">
        <v>3231</v>
      </c>
      <c r="F28" s="19" t="s">
        <v>51</v>
      </c>
      <c r="G28" s="16"/>
    </row>
    <row r="29" spans="1:7" s="11" customFormat="1" x14ac:dyDescent="0.25">
      <c r="A29" s="12" t="s">
        <v>14</v>
      </c>
      <c r="B29" s="40"/>
      <c r="C29" s="48"/>
      <c r="D29" s="55">
        <f>D28</f>
        <v>19.57</v>
      </c>
      <c r="E29" s="72"/>
      <c r="F29" s="10"/>
      <c r="G29" s="16"/>
    </row>
    <row r="30" spans="1:7" x14ac:dyDescent="0.25">
      <c r="A30" s="41" t="s">
        <v>50</v>
      </c>
      <c r="B30" s="39">
        <v>81793146560</v>
      </c>
      <c r="C30" s="86" t="s">
        <v>22</v>
      </c>
      <c r="D30" s="56">
        <v>137.85</v>
      </c>
      <c r="E30" s="73">
        <v>3231</v>
      </c>
      <c r="F30" s="19" t="s">
        <v>51</v>
      </c>
      <c r="G30" s="21"/>
    </row>
    <row r="31" spans="1:7" x14ac:dyDescent="0.25">
      <c r="A31" s="12" t="s">
        <v>14</v>
      </c>
      <c r="B31" s="46"/>
      <c r="C31" s="87"/>
      <c r="D31" s="53">
        <f>D30</f>
        <v>137.85</v>
      </c>
      <c r="E31" s="75"/>
      <c r="F31" s="47"/>
      <c r="G31" s="45"/>
    </row>
    <row r="32" spans="1:7" x14ac:dyDescent="0.25">
      <c r="A32" s="41" t="s">
        <v>47</v>
      </c>
      <c r="B32" s="40">
        <v>85821130368</v>
      </c>
      <c r="C32" s="86" t="s">
        <v>22</v>
      </c>
      <c r="D32" s="56">
        <v>1.66</v>
      </c>
      <c r="E32" s="69">
        <v>3238</v>
      </c>
      <c r="F32" s="20" t="s">
        <v>19</v>
      </c>
      <c r="G32" s="21"/>
    </row>
    <row r="33" spans="1:7" x14ac:dyDescent="0.25">
      <c r="A33" s="12" t="s">
        <v>14</v>
      </c>
      <c r="B33" s="40"/>
      <c r="C33" s="87"/>
      <c r="D33" s="53">
        <f>D32</f>
        <v>1.66</v>
      </c>
      <c r="E33" s="75"/>
      <c r="F33" s="47"/>
      <c r="G33" s="45"/>
    </row>
    <row r="34" spans="1:7" x14ac:dyDescent="0.25">
      <c r="A34" s="21" t="s">
        <v>60</v>
      </c>
      <c r="B34" s="39">
        <v>17148988537</v>
      </c>
      <c r="C34" s="3" t="s">
        <v>22</v>
      </c>
      <c r="D34" s="80">
        <v>1250</v>
      </c>
      <c r="E34" s="71">
        <v>3232</v>
      </c>
      <c r="F34" s="8" t="s">
        <v>115</v>
      </c>
      <c r="G34" s="22" t="s">
        <v>117</v>
      </c>
    </row>
    <row r="35" spans="1:7" x14ac:dyDescent="0.25">
      <c r="A35" s="22" t="s">
        <v>60</v>
      </c>
      <c r="B35" s="40">
        <v>17148988537</v>
      </c>
      <c r="C35" s="3" t="s">
        <v>22</v>
      </c>
      <c r="D35" s="80">
        <v>729.34</v>
      </c>
      <c r="E35" s="71">
        <v>4221</v>
      </c>
      <c r="F35" s="8" t="s">
        <v>67</v>
      </c>
      <c r="G35" s="81" t="s">
        <v>5</v>
      </c>
    </row>
    <row r="36" spans="1:7" x14ac:dyDescent="0.25">
      <c r="A36" s="15" t="s">
        <v>14</v>
      </c>
      <c r="B36" s="46"/>
      <c r="C36" s="48"/>
      <c r="D36" s="66">
        <f>D35+D34</f>
        <v>1979.3400000000001</v>
      </c>
      <c r="E36" s="74"/>
      <c r="F36" s="14"/>
      <c r="G36" s="15"/>
    </row>
    <row r="37" spans="1:7" x14ac:dyDescent="0.25">
      <c r="A37" s="22" t="s">
        <v>61</v>
      </c>
      <c r="B37" s="111">
        <v>29955634590</v>
      </c>
      <c r="C37" s="89" t="s">
        <v>22</v>
      </c>
      <c r="D37" s="54">
        <v>519.5</v>
      </c>
      <c r="E37" s="71">
        <v>3293</v>
      </c>
      <c r="F37" s="8" t="s">
        <v>54</v>
      </c>
      <c r="G37" s="22" t="s">
        <v>118</v>
      </c>
    </row>
    <row r="38" spans="1:7" x14ac:dyDescent="0.25">
      <c r="A38" s="16" t="s">
        <v>14</v>
      </c>
      <c r="B38" s="112"/>
      <c r="C38" s="91"/>
      <c r="D38" s="53">
        <f>D37</f>
        <v>519.5</v>
      </c>
      <c r="E38" s="72"/>
      <c r="F38" s="44"/>
      <c r="G38" s="15"/>
    </row>
    <row r="39" spans="1:7" x14ac:dyDescent="0.25">
      <c r="A39" s="21" t="s">
        <v>89</v>
      </c>
      <c r="B39" s="110">
        <v>73660371074</v>
      </c>
      <c r="C39" s="65" t="s">
        <v>22</v>
      </c>
      <c r="D39" s="121">
        <v>137.34</v>
      </c>
      <c r="E39" s="69">
        <v>3224</v>
      </c>
      <c r="F39" s="20" t="s">
        <v>51</v>
      </c>
      <c r="G39" s="88"/>
    </row>
    <row r="40" spans="1:7" x14ac:dyDescent="0.25">
      <c r="A40" s="22" t="s">
        <v>89</v>
      </c>
      <c r="B40" s="111">
        <v>73660371074</v>
      </c>
      <c r="C40" s="65" t="s">
        <v>22</v>
      </c>
      <c r="D40" s="122">
        <v>20</v>
      </c>
      <c r="E40" s="68">
        <v>3231</v>
      </c>
      <c r="F40" s="8" t="s">
        <v>51</v>
      </c>
      <c r="G40" s="44"/>
    </row>
    <row r="41" spans="1:7" x14ac:dyDescent="0.25">
      <c r="A41" s="15" t="s">
        <v>14</v>
      </c>
      <c r="B41" s="112"/>
      <c r="C41" s="83"/>
      <c r="D41" s="123">
        <f>D39+D40</f>
        <v>157.34</v>
      </c>
      <c r="E41" s="70"/>
      <c r="F41" s="14"/>
      <c r="G41" s="14"/>
    </row>
    <row r="42" spans="1:7" x14ac:dyDescent="0.25">
      <c r="A42" s="41" t="s">
        <v>52</v>
      </c>
      <c r="B42" s="39">
        <v>41112127430</v>
      </c>
      <c r="C42" s="90" t="s">
        <v>22</v>
      </c>
      <c r="D42" s="52">
        <v>8.7899999999999991</v>
      </c>
      <c r="E42" s="71">
        <v>3293</v>
      </c>
      <c r="F42" s="8" t="s">
        <v>54</v>
      </c>
      <c r="G42" s="88"/>
    </row>
    <row r="43" spans="1:7" x14ac:dyDescent="0.25">
      <c r="A43" s="12" t="s">
        <v>14</v>
      </c>
      <c r="B43" s="46"/>
      <c r="C43" s="91"/>
      <c r="D43" s="53">
        <f>D42</f>
        <v>8.7899999999999991</v>
      </c>
      <c r="E43" s="74"/>
      <c r="F43" s="14"/>
      <c r="G43" s="14"/>
    </row>
    <row r="44" spans="1:7" x14ac:dyDescent="0.25">
      <c r="A44" s="84" t="s">
        <v>90</v>
      </c>
      <c r="B44" s="40">
        <v>57560191883</v>
      </c>
      <c r="C44" s="90" t="s">
        <v>22</v>
      </c>
      <c r="D44" s="61">
        <v>219.51</v>
      </c>
      <c r="E44" s="69">
        <v>3221</v>
      </c>
      <c r="F44" s="20" t="s">
        <v>53</v>
      </c>
      <c r="G44" s="20" t="s">
        <v>5</v>
      </c>
    </row>
    <row r="45" spans="1:7" x14ac:dyDescent="0.25">
      <c r="A45" s="12" t="s">
        <v>14</v>
      </c>
      <c r="B45" s="40"/>
      <c r="C45" s="48"/>
      <c r="D45" s="62">
        <f>D44</f>
        <v>219.51</v>
      </c>
      <c r="E45" s="70"/>
      <c r="F45" s="14"/>
      <c r="G45" s="14"/>
    </row>
    <row r="46" spans="1:7" x14ac:dyDescent="0.25">
      <c r="A46" s="84" t="s">
        <v>62</v>
      </c>
      <c r="B46" s="39">
        <v>2023029348</v>
      </c>
      <c r="C46" t="s">
        <v>63</v>
      </c>
      <c r="D46" s="61">
        <v>10.68</v>
      </c>
      <c r="E46" s="69">
        <v>3293</v>
      </c>
      <c r="F46" s="20" t="s">
        <v>54</v>
      </c>
      <c r="G46" s="8" t="s">
        <v>5</v>
      </c>
    </row>
    <row r="47" spans="1:7" x14ac:dyDescent="0.25">
      <c r="A47" s="12" t="s">
        <v>14</v>
      </c>
      <c r="B47" s="46"/>
      <c r="C47" s="48"/>
      <c r="D47" s="62">
        <f>D46</f>
        <v>10.68</v>
      </c>
      <c r="E47" s="70"/>
      <c r="F47" s="14"/>
      <c r="G47" s="14"/>
    </row>
    <row r="48" spans="1:7" x14ac:dyDescent="0.25">
      <c r="A48" s="84" t="s">
        <v>91</v>
      </c>
      <c r="B48" s="40">
        <v>5614216244</v>
      </c>
      <c r="C48" s="90" t="s">
        <v>22</v>
      </c>
      <c r="D48" s="61">
        <v>15.1</v>
      </c>
      <c r="E48" s="69">
        <v>3221</v>
      </c>
      <c r="F48" s="20" t="s">
        <v>53</v>
      </c>
      <c r="G48" s="42"/>
    </row>
    <row r="49" spans="1:7" x14ac:dyDescent="0.25">
      <c r="A49" s="12" t="s">
        <v>14</v>
      </c>
      <c r="B49" s="40"/>
      <c r="C49" s="48"/>
      <c r="D49" s="62">
        <f>D48</f>
        <v>15.1</v>
      </c>
      <c r="E49" s="70"/>
      <c r="F49" s="14"/>
      <c r="G49" s="15"/>
    </row>
    <row r="50" spans="1:7" x14ac:dyDescent="0.25">
      <c r="A50" s="2" t="s">
        <v>45</v>
      </c>
      <c r="B50" s="39">
        <v>64546066176</v>
      </c>
      <c r="C50" s="65" t="s">
        <v>22</v>
      </c>
      <c r="D50" s="89">
        <f>464.9+1329.21+484.78+373.43+12.54+51.48+290.11+36.64</f>
        <v>3043.09</v>
      </c>
      <c r="E50" s="69">
        <v>3221</v>
      </c>
      <c r="F50" s="20" t="s">
        <v>53</v>
      </c>
      <c r="G50" s="22" t="s">
        <v>117</v>
      </c>
    </row>
    <row r="51" spans="1:7" x14ac:dyDescent="0.25">
      <c r="A51" s="12" t="s">
        <v>14</v>
      </c>
      <c r="B51" s="46"/>
      <c r="C51" s="87"/>
      <c r="D51" s="64">
        <f>D50</f>
        <v>3043.09</v>
      </c>
      <c r="E51" s="92"/>
      <c r="F51" s="93"/>
      <c r="G51" s="93"/>
    </row>
    <row r="52" spans="1:7" x14ac:dyDescent="0.25">
      <c r="A52" s="84" t="s">
        <v>92</v>
      </c>
      <c r="B52" s="40">
        <v>44845612948</v>
      </c>
      <c r="C52" s="65" t="s">
        <v>22</v>
      </c>
      <c r="D52" s="61">
        <v>6.98</v>
      </c>
      <c r="E52" s="69">
        <v>3221</v>
      </c>
      <c r="F52" s="20" t="s">
        <v>53</v>
      </c>
      <c r="G52" s="8" t="s">
        <v>5</v>
      </c>
    </row>
    <row r="53" spans="1:7" x14ac:dyDescent="0.25">
      <c r="A53" s="12" t="s">
        <v>14</v>
      </c>
      <c r="B53" s="40"/>
      <c r="C53" s="48"/>
      <c r="D53" s="62">
        <f>D52</f>
        <v>6.98</v>
      </c>
      <c r="E53" s="70"/>
      <c r="F53" s="14"/>
      <c r="G53" s="14"/>
    </row>
    <row r="54" spans="1:7" x14ac:dyDescent="0.25">
      <c r="A54" s="84" t="s">
        <v>93</v>
      </c>
      <c r="B54" s="39">
        <v>60445358686</v>
      </c>
      <c r="C54" s="65" t="s">
        <v>22</v>
      </c>
      <c r="D54" s="52">
        <f>9.06+4.87</f>
        <v>13.93</v>
      </c>
      <c r="E54" s="69">
        <v>3221</v>
      </c>
      <c r="F54" s="20" t="s">
        <v>53</v>
      </c>
      <c r="G54" s="21" t="s">
        <v>5</v>
      </c>
    </row>
    <row r="55" spans="1:7" x14ac:dyDescent="0.25">
      <c r="A55" s="82" t="s">
        <v>14</v>
      </c>
      <c r="B55" s="46"/>
      <c r="C55" s="48"/>
      <c r="D55" s="53">
        <f>D54</f>
        <v>13.93</v>
      </c>
      <c r="E55" s="74"/>
      <c r="F55" s="14"/>
      <c r="G55" s="15"/>
    </row>
    <row r="56" spans="1:7" x14ac:dyDescent="0.25">
      <c r="A56" s="21" t="s">
        <v>42</v>
      </c>
      <c r="B56" s="110">
        <v>92963223473</v>
      </c>
      <c r="C56" s="86" t="s">
        <v>22</v>
      </c>
      <c r="D56" s="56">
        <v>141.36000000000001</v>
      </c>
      <c r="E56" s="71">
        <v>3431</v>
      </c>
      <c r="F56" s="7" t="s">
        <v>43</v>
      </c>
      <c r="G56" s="22"/>
    </row>
    <row r="57" spans="1:7" x14ac:dyDescent="0.25">
      <c r="A57" s="22" t="s">
        <v>42</v>
      </c>
      <c r="B57" s="111"/>
      <c r="C57" s="86"/>
      <c r="D57" s="109">
        <v>26.54</v>
      </c>
      <c r="E57" s="71">
        <v>3294</v>
      </c>
      <c r="F57" s="7" t="s">
        <v>86</v>
      </c>
      <c r="G57" s="22"/>
    </row>
    <row r="58" spans="1:7" x14ac:dyDescent="0.25">
      <c r="A58" s="15" t="s">
        <v>14</v>
      </c>
      <c r="B58" s="112"/>
      <c r="C58" s="86"/>
      <c r="D58" s="55">
        <f>D56+D57</f>
        <v>167.9</v>
      </c>
      <c r="E58" s="75"/>
      <c r="F58" s="47"/>
      <c r="G58" s="45"/>
    </row>
    <row r="59" spans="1:7" s="11" customFormat="1" x14ac:dyDescent="0.25">
      <c r="A59" s="41" t="s">
        <v>29</v>
      </c>
      <c r="B59" s="40">
        <v>18683136487</v>
      </c>
      <c r="C59" s="85" t="s">
        <v>22</v>
      </c>
      <c r="D59" s="76">
        <v>194</v>
      </c>
      <c r="E59" s="73">
        <v>3295</v>
      </c>
      <c r="F59" s="19" t="s">
        <v>21</v>
      </c>
      <c r="G59" s="42"/>
    </row>
    <row r="60" spans="1:7" s="11" customFormat="1" x14ac:dyDescent="0.25">
      <c r="A60" s="12" t="s">
        <v>14</v>
      </c>
      <c r="B60" s="40"/>
      <c r="C60" s="48"/>
      <c r="D60" s="66">
        <f>D59</f>
        <v>194</v>
      </c>
      <c r="E60" s="13"/>
      <c r="F60" s="13"/>
      <c r="G60" s="15"/>
    </row>
    <row r="61" spans="1:7" s="11" customFormat="1" x14ac:dyDescent="0.25">
      <c r="A61" s="84" t="s">
        <v>68</v>
      </c>
      <c r="B61" s="39">
        <v>22597784145</v>
      </c>
      <c r="C61" s="85" t="s">
        <v>22</v>
      </c>
      <c r="D61" s="61">
        <v>1502.15</v>
      </c>
      <c r="E61" s="69">
        <v>3237</v>
      </c>
      <c r="F61" s="20" t="s">
        <v>76</v>
      </c>
      <c r="G61" s="20" t="s">
        <v>121</v>
      </c>
    </row>
    <row r="62" spans="1:7" s="11" customFormat="1" x14ac:dyDescent="0.25">
      <c r="A62" s="12" t="s">
        <v>14</v>
      </c>
      <c r="B62" s="46"/>
      <c r="C62" s="48"/>
      <c r="D62" s="62">
        <f>D61</f>
        <v>1502.15</v>
      </c>
      <c r="E62" s="70"/>
      <c r="F62" s="14"/>
      <c r="G62" s="14"/>
    </row>
    <row r="63" spans="1:7" s="11" customFormat="1" x14ac:dyDescent="0.25">
      <c r="A63" s="84" t="s">
        <v>72</v>
      </c>
      <c r="B63" s="40" t="s">
        <v>27</v>
      </c>
      <c r="C63" s="85" t="s">
        <v>73</v>
      </c>
      <c r="D63" s="61">
        <v>560.48</v>
      </c>
      <c r="E63" s="69">
        <v>3213</v>
      </c>
      <c r="F63" s="20" t="s">
        <v>114</v>
      </c>
      <c r="G63" s="22" t="s">
        <v>117</v>
      </c>
    </row>
    <row r="64" spans="1:7" s="11" customFormat="1" x14ac:dyDescent="0.25">
      <c r="A64" s="12" t="s">
        <v>14</v>
      </c>
      <c r="B64" s="40"/>
      <c r="C64" s="48"/>
      <c r="D64" s="62">
        <f>D63</f>
        <v>560.48</v>
      </c>
      <c r="E64" s="70"/>
      <c r="F64" s="14"/>
      <c r="G64" s="14"/>
    </row>
    <row r="65" spans="1:7" s="11" customFormat="1" x14ac:dyDescent="0.25">
      <c r="A65" s="84" t="s">
        <v>64</v>
      </c>
      <c r="B65" s="39">
        <v>90633715804</v>
      </c>
      <c r="C65" s="85" t="s">
        <v>22</v>
      </c>
      <c r="D65" s="61">
        <v>6800</v>
      </c>
      <c r="E65" s="69">
        <v>3721</v>
      </c>
      <c r="F65" s="20" t="s">
        <v>65</v>
      </c>
      <c r="G65" s="22" t="s">
        <v>117</v>
      </c>
    </row>
    <row r="66" spans="1:7" s="11" customFormat="1" x14ac:dyDescent="0.25">
      <c r="A66" s="82" t="s">
        <v>14</v>
      </c>
      <c r="B66" s="46"/>
      <c r="C66" s="83"/>
      <c r="D66" s="62">
        <f>D65</f>
        <v>6800</v>
      </c>
      <c r="E66" s="106"/>
      <c r="F66" s="44"/>
      <c r="G66" s="14"/>
    </row>
    <row r="67" spans="1:7" s="11" customFormat="1" x14ac:dyDescent="0.25">
      <c r="A67" s="21" t="s">
        <v>94</v>
      </c>
      <c r="B67" s="113">
        <v>18076143551</v>
      </c>
      <c r="C67" s="118" t="s">
        <v>22</v>
      </c>
      <c r="D67" s="115">
        <v>10</v>
      </c>
      <c r="E67" s="69">
        <v>3231</v>
      </c>
      <c r="F67" s="20" t="s">
        <v>51</v>
      </c>
      <c r="G67" s="8"/>
    </row>
    <row r="68" spans="1:7" s="11" customFormat="1" x14ac:dyDescent="0.25">
      <c r="A68" s="22" t="s">
        <v>94</v>
      </c>
      <c r="B68" s="107">
        <v>18076143551</v>
      </c>
      <c r="C68" s="119" t="s">
        <v>22</v>
      </c>
      <c r="D68" s="116">
        <v>184</v>
      </c>
      <c r="E68" s="68">
        <v>3293</v>
      </c>
      <c r="F68" s="8" t="s">
        <v>54</v>
      </c>
      <c r="G68" s="8"/>
    </row>
    <row r="69" spans="1:7" s="11" customFormat="1" x14ac:dyDescent="0.25">
      <c r="A69" s="15" t="s">
        <v>14</v>
      </c>
      <c r="B69" s="114"/>
      <c r="C69" s="120"/>
      <c r="D69" s="117">
        <f>D67+D68</f>
        <v>194</v>
      </c>
      <c r="E69" s="70"/>
      <c r="F69" s="14"/>
      <c r="G69" s="14"/>
    </row>
    <row r="70" spans="1:7" s="11" customFormat="1" x14ac:dyDescent="0.25">
      <c r="A70" s="41" t="s">
        <v>95</v>
      </c>
      <c r="B70" s="40">
        <v>39381531340</v>
      </c>
      <c r="C70" s="86" t="s">
        <v>22</v>
      </c>
      <c r="D70" s="76">
        <v>200</v>
      </c>
      <c r="E70" s="71">
        <v>3232</v>
      </c>
      <c r="F70" s="8" t="s">
        <v>115</v>
      </c>
      <c r="G70" s="42"/>
    </row>
    <row r="71" spans="1:7" s="11" customFormat="1" x14ac:dyDescent="0.25">
      <c r="A71" s="12" t="s">
        <v>14</v>
      </c>
      <c r="B71" s="40"/>
      <c r="C71" s="48"/>
      <c r="D71" s="66">
        <f>D70</f>
        <v>200</v>
      </c>
      <c r="E71" s="13"/>
      <c r="F71" s="13"/>
      <c r="G71" s="15"/>
    </row>
    <row r="72" spans="1:7" s="11" customFormat="1" x14ac:dyDescent="0.25">
      <c r="A72" s="84" t="s">
        <v>96</v>
      </c>
      <c r="B72" s="39">
        <v>23091759855</v>
      </c>
      <c r="C72" s="85" t="s">
        <v>97</v>
      </c>
      <c r="D72" s="76">
        <v>62.5</v>
      </c>
      <c r="E72" s="73">
        <v>3234</v>
      </c>
      <c r="F72" s="19" t="s">
        <v>17</v>
      </c>
      <c r="G72" s="42"/>
    </row>
    <row r="73" spans="1:7" s="11" customFormat="1" x14ac:dyDescent="0.25">
      <c r="A73" s="12" t="s">
        <v>14</v>
      </c>
      <c r="B73" s="46"/>
      <c r="C73" s="48"/>
      <c r="D73" s="66">
        <f>D72</f>
        <v>62.5</v>
      </c>
      <c r="E73" s="13"/>
      <c r="F73" s="13"/>
      <c r="G73" s="15"/>
    </row>
    <row r="74" spans="1:7" s="11" customFormat="1" x14ac:dyDescent="0.25">
      <c r="A74" s="84" t="s">
        <v>98</v>
      </c>
      <c r="B74" s="40">
        <v>95623041569</v>
      </c>
      <c r="C74" s="85" t="s">
        <v>22</v>
      </c>
      <c r="D74" s="76">
        <v>580.5</v>
      </c>
      <c r="E74" s="73">
        <v>3235</v>
      </c>
      <c r="F74" s="7" t="s">
        <v>18</v>
      </c>
      <c r="G74" s="22" t="s">
        <v>117</v>
      </c>
    </row>
    <row r="75" spans="1:7" s="11" customFormat="1" x14ac:dyDescent="0.25">
      <c r="A75" s="12" t="s">
        <v>14</v>
      </c>
      <c r="B75" s="40"/>
      <c r="C75" s="48"/>
      <c r="D75" s="66">
        <f>D74</f>
        <v>580.5</v>
      </c>
      <c r="E75" s="13"/>
      <c r="F75" s="13"/>
      <c r="G75" s="15"/>
    </row>
    <row r="76" spans="1:7" s="11" customFormat="1" x14ac:dyDescent="0.25">
      <c r="A76" s="84" t="s">
        <v>99</v>
      </c>
      <c r="B76" s="39">
        <v>82525874830</v>
      </c>
      <c r="C76" s="85" t="s">
        <v>22</v>
      </c>
      <c r="D76" s="76">
        <v>82.95</v>
      </c>
      <c r="E76" s="73">
        <v>3239</v>
      </c>
      <c r="F76" s="8" t="s">
        <v>66</v>
      </c>
      <c r="G76" s="42"/>
    </row>
    <row r="77" spans="1:7" s="11" customFormat="1" x14ac:dyDescent="0.25">
      <c r="A77" s="12" t="s">
        <v>14</v>
      </c>
      <c r="B77" s="46"/>
      <c r="C77" s="48"/>
      <c r="D77" s="66">
        <f>D76</f>
        <v>82.95</v>
      </c>
      <c r="E77" s="13"/>
      <c r="F77" s="13"/>
      <c r="G77" s="15"/>
    </row>
    <row r="78" spans="1:7" s="11" customFormat="1" x14ac:dyDescent="0.25">
      <c r="A78" s="84" t="s">
        <v>100</v>
      </c>
      <c r="B78" s="40">
        <v>46108893754</v>
      </c>
      <c r="C78" s="85" t="s">
        <v>22</v>
      </c>
      <c r="D78" s="76">
        <v>27.65</v>
      </c>
      <c r="E78" s="73">
        <v>3293</v>
      </c>
      <c r="F78" s="19" t="s">
        <v>54</v>
      </c>
      <c r="G78" s="42"/>
    </row>
    <row r="79" spans="1:7" s="11" customFormat="1" x14ac:dyDescent="0.25">
      <c r="A79" s="12" t="s">
        <v>14</v>
      </c>
      <c r="B79" s="40"/>
      <c r="C79" s="48"/>
      <c r="D79" s="66">
        <f>D78</f>
        <v>27.65</v>
      </c>
      <c r="E79" s="13"/>
      <c r="F79" s="13"/>
      <c r="G79" s="15"/>
    </row>
    <row r="80" spans="1:7" s="11" customFormat="1" x14ac:dyDescent="0.25">
      <c r="A80" s="84" t="s">
        <v>101</v>
      </c>
      <c r="B80" s="39">
        <v>11313102487</v>
      </c>
      <c r="C80" s="85" t="s">
        <v>102</v>
      </c>
      <c r="D80" s="76">
        <v>531.1</v>
      </c>
      <c r="E80" s="73">
        <v>3293</v>
      </c>
      <c r="F80" s="19" t="s">
        <v>54</v>
      </c>
      <c r="G80" s="22" t="s">
        <v>119</v>
      </c>
    </row>
    <row r="81" spans="1:11" s="11" customFormat="1" x14ac:dyDescent="0.25">
      <c r="A81" s="12" t="s">
        <v>14</v>
      </c>
      <c r="B81" s="46"/>
      <c r="C81" s="48"/>
      <c r="D81" s="66">
        <f>D80</f>
        <v>531.1</v>
      </c>
      <c r="E81" s="13"/>
      <c r="F81" s="13"/>
      <c r="G81" s="15"/>
    </row>
    <row r="82" spans="1:11" x14ac:dyDescent="0.25">
      <c r="A82" s="84" t="s">
        <v>103</v>
      </c>
      <c r="B82" s="40">
        <v>66828285531</v>
      </c>
      <c r="C82" s="85" t="s">
        <v>104</v>
      </c>
      <c r="D82" s="76">
        <v>451.8</v>
      </c>
      <c r="E82" s="73">
        <v>3293</v>
      </c>
      <c r="F82" s="19" t="s">
        <v>54</v>
      </c>
      <c r="G82" s="42" t="s">
        <v>5</v>
      </c>
    </row>
    <row r="83" spans="1:11" x14ac:dyDescent="0.25">
      <c r="A83" s="12" t="s">
        <v>14</v>
      </c>
      <c r="B83" s="40"/>
      <c r="C83" s="48"/>
      <c r="D83" s="66">
        <f>D82</f>
        <v>451.8</v>
      </c>
      <c r="E83" s="13"/>
      <c r="F83" s="13"/>
      <c r="G83" s="15"/>
    </row>
    <row r="84" spans="1:11" x14ac:dyDescent="0.25">
      <c r="A84" s="84" t="s">
        <v>105</v>
      </c>
      <c r="B84" s="39">
        <v>14342473728</v>
      </c>
      <c r="C84" s="85" t="s">
        <v>22</v>
      </c>
      <c r="D84" s="76">
        <f>268+944.5+1380</f>
        <v>2592.5</v>
      </c>
      <c r="E84" s="73">
        <v>3293</v>
      </c>
      <c r="F84" s="19" t="s">
        <v>54</v>
      </c>
      <c r="G84" s="22" t="s">
        <v>120</v>
      </c>
    </row>
    <row r="85" spans="1:11" x14ac:dyDescent="0.25">
      <c r="A85" s="12" t="s">
        <v>14</v>
      </c>
      <c r="B85" s="46"/>
      <c r="C85" s="48"/>
      <c r="D85" s="66">
        <f>D84</f>
        <v>2592.5</v>
      </c>
      <c r="E85" s="13"/>
      <c r="F85" s="13"/>
      <c r="G85" s="15"/>
    </row>
    <row r="86" spans="1:11" x14ac:dyDescent="0.25">
      <c r="A86" s="84" t="s">
        <v>106</v>
      </c>
      <c r="B86" s="40">
        <v>95092888930</v>
      </c>
      <c r="C86" s="85" t="s">
        <v>22</v>
      </c>
      <c r="D86" s="76">
        <v>538.01</v>
      </c>
      <c r="E86" s="73">
        <v>3293</v>
      </c>
      <c r="F86" s="19" t="s">
        <v>54</v>
      </c>
      <c r="G86" s="42"/>
    </row>
    <row r="87" spans="1:11" x14ac:dyDescent="0.25">
      <c r="A87" s="12" t="s">
        <v>14</v>
      </c>
      <c r="B87" s="40"/>
      <c r="C87" s="48"/>
      <c r="D87" s="66">
        <f>D86</f>
        <v>538.01</v>
      </c>
      <c r="E87" s="13"/>
      <c r="F87" s="13"/>
      <c r="G87" s="15"/>
    </row>
    <row r="88" spans="1:11" x14ac:dyDescent="0.25">
      <c r="A88" s="84" t="s">
        <v>107</v>
      </c>
      <c r="B88" s="39">
        <v>79199777360</v>
      </c>
      <c r="C88" s="85" t="s">
        <v>22</v>
      </c>
      <c r="D88" s="76">
        <v>72</v>
      </c>
      <c r="E88" s="73">
        <v>3293</v>
      </c>
      <c r="F88" s="19" t="s">
        <v>54</v>
      </c>
      <c r="G88" s="42"/>
    </row>
    <row r="89" spans="1:11" x14ac:dyDescent="0.25">
      <c r="A89" s="12" t="s">
        <v>14</v>
      </c>
      <c r="B89" s="46"/>
      <c r="C89" s="48"/>
      <c r="D89" s="66">
        <f>D88</f>
        <v>72</v>
      </c>
      <c r="E89" s="13"/>
      <c r="F89" s="13"/>
      <c r="G89" s="15"/>
    </row>
    <row r="90" spans="1:11" x14ac:dyDescent="0.25">
      <c r="A90" s="84" t="s">
        <v>110</v>
      </c>
      <c r="B90" s="40">
        <v>62296711978</v>
      </c>
      <c r="C90" s="85" t="s">
        <v>22</v>
      </c>
      <c r="D90" s="76">
        <v>88</v>
      </c>
      <c r="E90" s="73">
        <v>3293</v>
      </c>
      <c r="F90" s="19" t="s">
        <v>54</v>
      </c>
      <c r="G90" s="42"/>
      <c r="K90" s="59" t="s">
        <v>5</v>
      </c>
    </row>
    <row r="91" spans="1:11" ht="18" customHeight="1" x14ac:dyDescent="0.25">
      <c r="A91" s="12" t="s">
        <v>14</v>
      </c>
      <c r="B91" s="40"/>
      <c r="C91" s="48" t="s">
        <v>5</v>
      </c>
      <c r="D91" s="66">
        <f>D90</f>
        <v>88</v>
      </c>
      <c r="E91" s="13"/>
      <c r="F91" s="13"/>
      <c r="G91" s="15"/>
    </row>
    <row r="92" spans="1:11" x14ac:dyDescent="0.25">
      <c r="A92" s="84" t="s">
        <v>111</v>
      </c>
      <c r="B92" s="39">
        <v>67457439962</v>
      </c>
      <c r="C92" s="85" t="s">
        <v>22</v>
      </c>
      <c r="D92" s="76">
        <v>459.9</v>
      </c>
      <c r="E92" s="73">
        <v>3293</v>
      </c>
      <c r="F92" s="19" t="s">
        <v>54</v>
      </c>
      <c r="G92" s="42"/>
    </row>
    <row r="93" spans="1:11" x14ac:dyDescent="0.25">
      <c r="A93" s="12" t="s">
        <v>14</v>
      </c>
      <c r="B93" s="46"/>
      <c r="C93" s="48"/>
      <c r="D93" s="66">
        <f>D92</f>
        <v>459.9</v>
      </c>
      <c r="E93" s="13"/>
      <c r="F93" s="13"/>
      <c r="G93" s="15"/>
    </row>
    <row r="94" spans="1:11" x14ac:dyDescent="0.25">
      <c r="A94" s="84" t="s">
        <v>87</v>
      </c>
      <c r="B94" s="40">
        <v>1535533141</v>
      </c>
      <c r="C94" s="85" t="s">
        <v>22</v>
      </c>
      <c r="D94" s="76">
        <v>200</v>
      </c>
      <c r="E94" s="73">
        <v>3294</v>
      </c>
      <c r="F94" s="19" t="s">
        <v>86</v>
      </c>
      <c r="G94" s="42"/>
    </row>
    <row r="95" spans="1:11" x14ac:dyDescent="0.25">
      <c r="A95" s="12" t="s">
        <v>14</v>
      </c>
      <c r="B95" s="40"/>
      <c r="C95" s="48"/>
      <c r="D95" s="66">
        <f>D94</f>
        <v>200</v>
      </c>
      <c r="E95" s="13"/>
      <c r="F95" s="13"/>
      <c r="G95" s="15"/>
    </row>
    <row r="96" spans="1:11" x14ac:dyDescent="0.25">
      <c r="A96" s="84" t="s">
        <v>88</v>
      </c>
      <c r="B96" s="39" t="s">
        <v>27</v>
      </c>
      <c r="C96" s="85" t="s">
        <v>112</v>
      </c>
      <c r="D96" s="76">
        <f>22.06+5.52</f>
        <v>27.58</v>
      </c>
      <c r="E96" s="73">
        <v>3299</v>
      </c>
      <c r="F96" s="19" t="s">
        <v>116</v>
      </c>
      <c r="G96" s="42"/>
    </row>
    <row r="97" spans="1:7" x14ac:dyDescent="0.25">
      <c r="A97" s="12" t="s">
        <v>14</v>
      </c>
      <c r="B97" s="46"/>
      <c r="C97" s="48"/>
      <c r="D97" s="66">
        <f>D96</f>
        <v>27.58</v>
      </c>
      <c r="E97" s="13"/>
      <c r="F97" s="13"/>
      <c r="G97" s="15"/>
    </row>
    <row r="98" spans="1:7" x14ac:dyDescent="0.25">
      <c r="A98" s="84" t="s">
        <v>108</v>
      </c>
      <c r="B98" s="40" t="s">
        <v>27</v>
      </c>
      <c r="C98" s="85" t="s">
        <v>109</v>
      </c>
      <c r="D98" s="76">
        <f>386.25+1545</f>
        <v>1931.25</v>
      </c>
      <c r="E98" s="73">
        <v>3299</v>
      </c>
      <c r="F98" s="19" t="s">
        <v>116</v>
      </c>
      <c r="G98" s="22" t="s">
        <v>117</v>
      </c>
    </row>
    <row r="99" spans="1:7" x14ac:dyDescent="0.25">
      <c r="A99" s="12" t="s">
        <v>14</v>
      </c>
      <c r="B99" s="46"/>
      <c r="C99" s="48"/>
      <c r="D99" s="66">
        <f>D98</f>
        <v>1931.25</v>
      </c>
      <c r="E99" s="13"/>
      <c r="F99" s="13"/>
      <c r="G99" s="15"/>
    </row>
    <row r="100" spans="1:7" x14ac:dyDescent="0.25">
      <c r="B100" s="107"/>
    </row>
    <row r="101" spans="1:7" s="125" customFormat="1" ht="28.5" customHeight="1" x14ac:dyDescent="0.25">
      <c r="A101" s="124" t="s">
        <v>30</v>
      </c>
      <c r="B101" s="124"/>
      <c r="C101" s="124"/>
      <c r="D101" s="58">
        <f>D8+D10+D12+D16+D18+D20+D23+D25+D27+D29+D31+D33+D36+D38+D41+D43+D45+D47+D51+D53+D55+D58+D60+D62+D64+D66+D69+D71+D73+D75+D77+D79+D81+D83+D85+D87+D89+D91+D93+D95+D97+D99+D49</f>
        <v>31431.600000000002</v>
      </c>
    </row>
    <row r="102" spans="1:7" x14ac:dyDescent="0.25">
      <c r="B102" s="107"/>
    </row>
    <row r="103" spans="1:7" x14ac:dyDescent="0.25">
      <c r="B103" s="107"/>
    </row>
  </sheetData>
  <autoFilter ref="E1:E60"/>
  <mergeCells count="6">
    <mergeCell ref="A101:C101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"/>
  <sheetViews>
    <sheetView workbookViewId="0">
      <selection activeCell="E18" sqref="E18"/>
    </sheetView>
  </sheetViews>
  <sheetFormatPr defaultRowHeight="15" x14ac:dyDescent="0.25"/>
  <cols>
    <col min="1" max="1" width="71.7109375" customWidth="1"/>
    <col min="2" max="2" width="21.85546875" style="50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101" t="s">
        <v>2</v>
      </c>
      <c r="C1" s="101"/>
      <c r="D1" s="101"/>
      <c r="E1" s="101"/>
      <c r="F1" s="101"/>
    </row>
    <row r="2" spans="1:6" x14ac:dyDescent="0.25">
      <c r="A2" t="s">
        <v>1</v>
      </c>
      <c r="B2" s="102" t="s">
        <v>69</v>
      </c>
      <c r="C2" s="102"/>
      <c r="D2" s="102"/>
      <c r="E2" s="102"/>
      <c r="F2" s="102"/>
    </row>
    <row r="4" spans="1:6" x14ac:dyDescent="0.25">
      <c r="A4" t="s">
        <v>9</v>
      </c>
      <c r="B4" s="49" t="s">
        <v>11</v>
      </c>
    </row>
    <row r="6" spans="1:6" ht="31.5" customHeight="1" x14ac:dyDescent="0.25">
      <c r="A6" s="24" t="s">
        <v>3</v>
      </c>
      <c r="B6" s="77" t="s">
        <v>7</v>
      </c>
      <c r="C6" s="99" t="s">
        <v>8</v>
      </c>
      <c r="D6" s="100"/>
      <c r="E6" s="67" t="s">
        <v>39</v>
      </c>
    </row>
    <row r="7" spans="1:6" ht="15" customHeight="1" x14ac:dyDescent="0.25">
      <c r="A7" s="2" t="s">
        <v>74</v>
      </c>
      <c r="B7" s="78">
        <v>300</v>
      </c>
      <c r="C7" s="84">
        <v>3231</v>
      </c>
      <c r="D7" s="20" t="s">
        <v>51</v>
      </c>
      <c r="E7" s="3" t="s">
        <v>5</v>
      </c>
    </row>
    <row r="8" spans="1:6" ht="15" customHeight="1" x14ac:dyDescent="0.25">
      <c r="A8" t="s">
        <v>113</v>
      </c>
      <c r="B8" s="79">
        <v>149.31</v>
      </c>
      <c r="C8" s="41">
        <v>3237</v>
      </c>
      <c r="D8" s="8" t="s">
        <v>55</v>
      </c>
      <c r="E8" s="3" t="s">
        <v>5</v>
      </c>
    </row>
    <row r="9" spans="1:6" ht="15" customHeight="1" x14ac:dyDescent="0.25">
      <c r="A9" t="s">
        <v>75</v>
      </c>
      <c r="B9" s="79">
        <v>955.56</v>
      </c>
      <c r="C9" s="41">
        <v>3237</v>
      </c>
      <c r="D9" s="8" t="s">
        <v>55</v>
      </c>
      <c r="E9" s="3" t="s">
        <v>122</v>
      </c>
    </row>
    <row r="10" spans="1:6" ht="15" customHeight="1" x14ac:dyDescent="0.25">
      <c r="A10" t="s">
        <v>123</v>
      </c>
      <c r="B10" s="79">
        <v>670</v>
      </c>
      <c r="C10" s="41">
        <v>3237</v>
      </c>
      <c r="D10" s="8" t="s">
        <v>78</v>
      </c>
      <c r="E10" s="3" t="s">
        <v>124</v>
      </c>
    </row>
    <row r="11" spans="1:6" ht="15" customHeight="1" x14ac:dyDescent="0.25">
      <c r="A11" t="s">
        <v>77</v>
      </c>
      <c r="B11" s="79">
        <v>200</v>
      </c>
      <c r="C11" s="41">
        <v>3237</v>
      </c>
      <c r="D11" s="8" t="s">
        <v>78</v>
      </c>
      <c r="E11" s="3"/>
    </row>
    <row r="12" spans="1:6" ht="15" customHeight="1" x14ac:dyDescent="0.25">
      <c r="A12" t="s">
        <v>79</v>
      </c>
      <c r="B12" s="79">
        <v>268.11</v>
      </c>
      <c r="C12" s="41">
        <v>3237</v>
      </c>
      <c r="D12" s="8" t="s">
        <v>78</v>
      </c>
      <c r="E12" s="3"/>
    </row>
    <row r="13" spans="1:6" ht="15" customHeight="1" x14ac:dyDescent="0.25">
      <c r="A13" t="s">
        <v>80</v>
      </c>
      <c r="B13" s="79">
        <v>375</v>
      </c>
      <c r="C13" s="41">
        <v>3239</v>
      </c>
      <c r="D13" s="8" t="s">
        <v>81</v>
      </c>
      <c r="E13" s="3"/>
    </row>
    <row r="14" spans="1:6" ht="15" customHeight="1" x14ac:dyDescent="0.25">
      <c r="A14" t="s">
        <v>82</v>
      </c>
      <c r="B14" s="79">
        <v>2239.58</v>
      </c>
      <c r="C14" s="41">
        <v>3291</v>
      </c>
      <c r="D14" s="108" t="s">
        <v>85</v>
      </c>
      <c r="E14" s="3" t="s">
        <v>117</v>
      </c>
    </row>
    <row r="15" spans="1:6" ht="15" customHeight="1" x14ac:dyDescent="0.25">
      <c r="A15" t="s">
        <v>83</v>
      </c>
      <c r="B15" s="79">
        <v>1861.47</v>
      </c>
      <c r="C15" s="41">
        <v>3291</v>
      </c>
      <c r="D15" s="108" t="s">
        <v>85</v>
      </c>
      <c r="E15" s="3" t="s">
        <v>117</v>
      </c>
    </row>
    <row r="16" spans="1:6" ht="15" customHeight="1" x14ac:dyDescent="0.25">
      <c r="A16" t="s">
        <v>84</v>
      </c>
      <c r="B16" s="79">
        <v>3722.94</v>
      </c>
      <c r="C16" s="41">
        <v>3291</v>
      </c>
      <c r="D16" s="108" t="s">
        <v>85</v>
      </c>
      <c r="E16" s="3" t="s">
        <v>117</v>
      </c>
    </row>
    <row r="17" spans="1:5" s="11" customFormat="1" x14ac:dyDescent="0.25">
      <c r="A17" s="12" t="s">
        <v>14</v>
      </c>
      <c r="B17" s="36">
        <f>SUM(B7:B16)</f>
        <v>10741.97</v>
      </c>
      <c r="C17" s="12"/>
      <c r="D17" s="14"/>
      <c r="E17" s="14"/>
    </row>
    <row r="18" spans="1:5" ht="30" customHeight="1" x14ac:dyDescent="0.25">
      <c r="A18" s="28" t="s">
        <v>31</v>
      </c>
      <c r="B18" s="32">
        <f>B17</f>
        <v>10741.97</v>
      </c>
    </row>
    <row r="19" spans="1:5" x14ac:dyDescent="0.25">
      <c r="B19" s="33"/>
    </row>
    <row r="20" spans="1:5" x14ac:dyDescent="0.25">
      <c r="B20" s="33"/>
    </row>
    <row r="21" spans="1:5" x14ac:dyDescent="0.25">
      <c r="B21" s="33"/>
    </row>
    <row r="22" spans="1:5" x14ac:dyDescent="0.25">
      <c r="B22" s="33"/>
    </row>
    <row r="23" spans="1:5" x14ac:dyDescent="0.25">
      <c r="B23" s="33"/>
    </row>
    <row r="24" spans="1:5" x14ac:dyDescent="0.25">
      <c r="B24" s="33"/>
    </row>
    <row r="25" spans="1:5" x14ac:dyDescent="0.25">
      <c r="B25" s="33"/>
    </row>
    <row r="26" spans="1:5" x14ac:dyDescent="0.25">
      <c r="B26" s="33"/>
    </row>
    <row r="27" spans="1:5" x14ac:dyDescent="0.25">
      <c r="B27" s="33"/>
    </row>
    <row r="28" spans="1:5" x14ac:dyDescent="0.25">
      <c r="B28" s="33"/>
    </row>
    <row r="29" spans="1:5" x14ac:dyDescent="0.25">
      <c r="B29" s="33"/>
    </row>
    <row r="30" spans="1:5" x14ac:dyDescent="0.25">
      <c r="B30" s="33"/>
    </row>
    <row r="31" spans="1:5" x14ac:dyDescent="0.25">
      <c r="B31" s="33"/>
    </row>
    <row r="32" spans="1:5" x14ac:dyDescent="0.25">
      <c r="B32" s="33"/>
    </row>
    <row r="33" spans="2:2" x14ac:dyDescent="0.25">
      <c r="B33" s="33"/>
    </row>
    <row r="34" spans="2:2" x14ac:dyDescent="0.25">
      <c r="B34" s="33"/>
    </row>
    <row r="35" spans="2:2" x14ac:dyDescent="0.25">
      <c r="B35" s="33"/>
    </row>
    <row r="36" spans="2:2" x14ac:dyDescent="0.25">
      <c r="B36" s="33"/>
    </row>
    <row r="37" spans="2:2" x14ac:dyDescent="0.25">
      <c r="B37" s="33"/>
    </row>
    <row r="38" spans="2:2" x14ac:dyDescent="0.25">
      <c r="B38" s="33"/>
    </row>
    <row r="39" spans="2:2" x14ac:dyDescent="0.25">
      <c r="B39" s="33"/>
    </row>
    <row r="40" spans="2:2" x14ac:dyDescent="0.25">
      <c r="B40" s="33"/>
    </row>
    <row r="41" spans="2:2" x14ac:dyDescent="0.25">
      <c r="B41" s="33"/>
    </row>
    <row r="42" spans="2:2" x14ac:dyDescent="0.25">
      <c r="B42" s="33"/>
    </row>
    <row r="43" spans="2:2" x14ac:dyDescent="0.25">
      <c r="B43" s="33"/>
    </row>
    <row r="44" spans="2:2" x14ac:dyDescent="0.25">
      <c r="B44" s="33"/>
    </row>
    <row r="45" spans="2:2" x14ac:dyDescent="0.25">
      <c r="B45" s="33"/>
    </row>
    <row r="46" spans="2:2" x14ac:dyDescent="0.25">
      <c r="B46" s="33"/>
    </row>
    <row r="47" spans="2:2" x14ac:dyDescent="0.25">
      <c r="B47" s="33"/>
    </row>
    <row r="48" spans="2:2" x14ac:dyDescent="0.25">
      <c r="B48" s="33"/>
    </row>
    <row r="49" spans="2:2" x14ac:dyDescent="0.25">
      <c r="B49" s="33"/>
    </row>
    <row r="50" spans="2:2" x14ac:dyDescent="0.25">
      <c r="B50" s="33"/>
    </row>
    <row r="51" spans="2:2" x14ac:dyDescent="0.25">
      <c r="B51" s="33"/>
    </row>
    <row r="52" spans="2:2" x14ac:dyDescent="0.25">
      <c r="B52" s="33"/>
    </row>
    <row r="53" spans="2:2" x14ac:dyDescent="0.25">
      <c r="B53" s="33"/>
    </row>
    <row r="54" spans="2:2" x14ac:dyDescent="0.25">
      <c r="B54" s="33"/>
    </row>
    <row r="55" spans="2:2" x14ac:dyDescent="0.25">
      <c r="B55" s="33"/>
    </row>
    <row r="56" spans="2:2" x14ac:dyDescent="0.25">
      <c r="B56" s="33"/>
    </row>
    <row r="57" spans="2:2" x14ac:dyDescent="0.25">
      <c r="B57" s="33"/>
    </row>
    <row r="58" spans="2:2" x14ac:dyDescent="0.25">
      <c r="B58" s="33"/>
    </row>
    <row r="59" spans="2:2" x14ac:dyDescent="0.25">
      <c r="B59" s="33"/>
    </row>
    <row r="60" spans="2:2" x14ac:dyDescent="0.25">
      <c r="B60" s="33"/>
    </row>
    <row r="61" spans="2:2" x14ac:dyDescent="0.25">
      <c r="B61" s="33"/>
    </row>
    <row r="62" spans="2:2" x14ac:dyDescent="0.25">
      <c r="B62" s="33"/>
    </row>
    <row r="63" spans="2:2" x14ac:dyDescent="0.25">
      <c r="B63" s="33"/>
    </row>
    <row r="64" spans="2:2" x14ac:dyDescent="0.25">
      <c r="B64" s="33"/>
    </row>
    <row r="65" spans="2:2" x14ac:dyDescent="0.25">
      <c r="B65" s="33"/>
    </row>
    <row r="66" spans="2:2" x14ac:dyDescent="0.25">
      <c r="B66" s="33"/>
    </row>
    <row r="67" spans="2:2" x14ac:dyDescent="0.25">
      <c r="B67" s="33"/>
    </row>
    <row r="68" spans="2:2" x14ac:dyDescent="0.25">
      <c r="B68" s="33"/>
    </row>
    <row r="69" spans="2:2" x14ac:dyDescent="0.25">
      <c r="B69" s="33"/>
    </row>
    <row r="70" spans="2:2" x14ac:dyDescent="0.25">
      <c r="B70" s="33"/>
    </row>
    <row r="71" spans="2:2" x14ac:dyDescent="0.25">
      <c r="B71" s="33"/>
    </row>
    <row r="72" spans="2:2" x14ac:dyDescent="0.25">
      <c r="B72" s="33"/>
    </row>
    <row r="73" spans="2:2" x14ac:dyDescent="0.25">
      <c r="B73" s="33"/>
    </row>
    <row r="74" spans="2:2" x14ac:dyDescent="0.25">
      <c r="B74" s="33"/>
    </row>
    <row r="75" spans="2:2" x14ac:dyDescent="0.25">
      <c r="B75" s="33"/>
    </row>
    <row r="76" spans="2:2" x14ac:dyDescent="0.25">
      <c r="B76" s="33"/>
    </row>
    <row r="77" spans="2:2" x14ac:dyDescent="0.25">
      <c r="B77" s="33"/>
    </row>
    <row r="78" spans="2:2" x14ac:dyDescent="0.25">
      <c r="B78" s="33"/>
    </row>
    <row r="79" spans="2:2" x14ac:dyDescent="0.25">
      <c r="B79" s="33"/>
    </row>
    <row r="80" spans="2:2" x14ac:dyDescent="0.25">
      <c r="B80" s="33"/>
    </row>
    <row r="81" spans="2:2" x14ac:dyDescent="0.25">
      <c r="B81" s="33"/>
    </row>
    <row r="82" spans="2:2" x14ac:dyDescent="0.25">
      <c r="B82" s="33"/>
    </row>
    <row r="83" spans="2:2" x14ac:dyDescent="0.25">
      <c r="B83" s="33"/>
    </row>
    <row r="84" spans="2:2" x14ac:dyDescent="0.25">
      <c r="B84" s="33"/>
    </row>
    <row r="85" spans="2:2" x14ac:dyDescent="0.25">
      <c r="B85" s="33"/>
    </row>
    <row r="86" spans="2:2" x14ac:dyDescent="0.25">
      <c r="B86" s="33"/>
    </row>
    <row r="87" spans="2:2" x14ac:dyDescent="0.25">
      <c r="B87" s="33"/>
    </row>
    <row r="88" spans="2:2" x14ac:dyDescent="0.25">
      <c r="B88" s="33"/>
    </row>
    <row r="89" spans="2:2" x14ac:dyDescent="0.25">
      <c r="B89" s="33"/>
    </row>
    <row r="90" spans="2:2" x14ac:dyDescent="0.25">
      <c r="B90" s="33"/>
    </row>
    <row r="91" spans="2:2" x14ac:dyDescent="0.25">
      <c r="B91" s="33"/>
    </row>
    <row r="92" spans="2:2" x14ac:dyDescent="0.25">
      <c r="B92" s="33"/>
    </row>
    <row r="93" spans="2:2" x14ac:dyDescent="0.25">
      <c r="B93" s="33"/>
    </row>
    <row r="94" spans="2:2" x14ac:dyDescent="0.25">
      <c r="B94" s="33"/>
    </row>
    <row r="95" spans="2:2" x14ac:dyDescent="0.25">
      <c r="B95" s="33"/>
    </row>
    <row r="96" spans="2:2" x14ac:dyDescent="0.25">
      <c r="B96" s="33"/>
    </row>
    <row r="97" spans="2:2" x14ac:dyDescent="0.25">
      <c r="B97" s="33"/>
    </row>
    <row r="98" spans="2:2" x14ac:dyDescent="0.25">
      <c r="B98" s="33"/>
    </row>
    <row r="99" spans="2:2" x14ac:dyDescent="0.25">
      <c r="B99" s="33"/>
    </row>
    <row r="100" spans="2:2" x14ac:dyDescent="0.25">
      <c r="B100" s="33"/>
    </row>
    <row r="101" spans="2:2" x14ac:dyDescent="0.25">
      <c r="B101" s="33"/>
    </row>
    <row r="102" spans="2:2" x14ac:dyDescent="0.25">
      <c r="B102" s="33"/>
    </row>
    <row r="103" spans="2:2" x14ac:dyDescent="0.25">
      <c r="B103" s="33"/>
    </row>
    <row r="104" spans="2:2" x14ac:dyDescent="0.25">
      <c r="B104" s="33"/>
    </row>
    <row r="105" spans="2:2" x14ac:dyDescent="0.25">
      <c r="B105" s="33"/>
    </row>
    <row r="106" spans="2:2" x14ac:dyDescent="0.25">
      <c r="B106" s="33"/>
    </row>
    <row r="107" spans="2:2" x14ac:dyDescent="0.25">
      <c r="B107" s="33"/>
    </row>
    <row r="108" spans="2:2" x14ac:dyDescent="0.25">
      <c r="B108" s="33"/>
    </row>
    <row r="109" spans="2:2" x14ac:dyDescent="0.25">
      <c r="B109" s="33"/>
    </row>
    <row r="110" spans="2:2" x14ac:dyDescent="0.25">
      <c r="B110" s="33"/>
    </row>
    <row r="111" spans="2:2" x14ac:dyDescent="0.25">
      <c r="B111" s="33"/>
    </row>
    <row r="112" spans="2:2" x14ac:dyDescent="0.25">
      <c r="B112" s="33"/>
    </row>
    <row r="113" spans="2:2" x14ac:dyDescent="0.25">
      <c r="B113" s="33"/>
    </row>
    <row r="114" spans="2:2" x14ac:dyDescent="0.25">
      <c r="B114" s="33"/>
    </row>
    <row r="115" spans="2:2" x14ac:dyDescent="0.25">
      <c r="B115" s="33"/>
    </row>
    <row r="116" spans="2:2" x14ac:dyDescent="0.25">
      <c r="B116" s="33"/>
    </row>
    <row r="117" spans="2:2" x14ac:dyDescent="0.25">
      <c r="B117" s="33"/>
    </row>
    <row r="118" spans="2:2" x14ac:dyDescent="0.25">
      <c r="B118" s="33"/>
    </row>
    <row r="119" spans="2:2" x14ac:dyDescent="0.25">
      <c r="B119" s="33"/>
    </row>
    <row r="120" spans="2:2" x14ac:dyDescent="0.25">
      <c r="B120" s="33"/>
    </row>
    <row r="121" spans="2:2" x14ac:dyDescent="0.25">
      <c r="B121" s="33"/>
    </row>
    <row r="122" spans="2:2" x14ac:dyDescent="0.25">
      <c r="B122" s="33"/>
    </row>
    <row r="123" spans="2:2" x14ac:dyDescent="0.25">
      <c r="B123" s="33"/>
    </row>
    <row r="124" spans="2:2" x14ac:dyDescent="0.25">
      <c r="B124" s="33"/>
    </row>
  </sheetData>
  <mergeCells count="3">
    <mergeCell ref="C6:D6"/>
    <mergeCell ref="B1:F1"/>
    <mergeCell ref="B2:F2"/>
  </mergeCells>
  <pageMargins left="0.7" right="0.7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B24" sqref="B24"/>
    </sheetView>
  </sheetViews>
  <sheetFormatPr defaultRowHeight="15" x14ac:dyDescent="0.25"/>
  <cols>
    <col min="1" max="1" width="43.5703125" customWidth="1"/>
    <col min="2" max="2" width="21.42578125" style="33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101" t="s">
        <v>2</v>
      </c>
      <c r="C1" s="101"/>
      <c r="D1" s="101"/>
      <c r="E1" s="101"/>
    </row>
    <row r="2" spans="1:5" x14ac:dyDescent="0.25">
      <c r="A2" t="s">
        <v>1</v>
      </c>
      <c r="B2" s="102" t="s">
        <v>69</v>
      </c>
      <c r="C2" s="102"/>
      <c r="D2" s="102"/>
      <c r="E2" s="102"/>
    </row>
    <row r="4" spans="1:5" x14ac:dyDescent="0.25">
      <c r="A4" t="s">
        <v>9</v>
      </c>
      <c r="B4" s="32" t="s">
        <v>12</v>
      </c>
    </row>
    <row r="6" spans="1:5" ht="31.5" customHeight="1" x14ac:dyDescent="0.25">
      <c r="A6" s="27" t="s">
        <v>3</v>
      </c>
      <c r="B6" s="34" t="s">
        <v>7</v>
      </c>
      <c r="C6" s="103" t="s">
        <v>8</v>
      </c>
      <c r="D6" s="104"/>
    </row>
    <row r="7" spans="1:5" x14ac:dyDescent="0.25">
      <c r="A7" s="9" t="s">
        <v>33</v>
      </c>
      <c r="B7" s="35">
        <v>150425.16</v>
      </c>
      <c r="C7" s="17">
        <v>3111</v>
      </c>
      <c r="D7" s="18" t="s">
        <v>13</v>
      </c>
    </row>
    <row r="8" spans="1:5" s="11" customFormat="1" x14ac:dyDescent="0.25">
      <c r="A8" s="15" t="s">
        <v>14</v>
      </c>
      <c r="B8" s="36">
        <f>B7</f>
        <v>150425.16</v>
      </c>
      <c r="C8" s="13" t="s">
        <v>5</v>
      </c>
      <c r="D8" s="14"/>
    </row>
    <row r="9" spans="1:5" s="11" customFormat="1" x14ac:dyDescent="0.25">
      <c r="A9" s="9" t="s">
        <v>33</v>
      </c>
      <c r="B9" s="35">
        <f>600+13800+600</f>
        <v>15000</v>
      </c>
      <c r="C9" s="26">
        <v>3121</v>
      </c>
      <c r="D9" s="18" t="s">
        <v>70</v>
      </c>
    </row>
    <row r="10" spans="1:5" s="11" customFormat="1" x14ac:dyDescent="0.25">
      <c r="A10" s="15" t="s">
        <v>14</v>
      </c>
      <c r="B10" s="36">
        <f>B9</f>
        <v>15000</v>
      </c>
      <c r="C10" s="13"/>
      <c r="D10" s="14"/>
    </row>
    <row r="11" spans="1:5" s="11" customFormat="1" x14ac:dyDescent="0.25">
      <c r="A11" s="9" t="s">
        <v>33</v>
      </c>
      <c r="B11" s="35">
        <v>700</v>
      </c>
      <c r="C11" s="26">
        <v>3121</v>
      </c>
      <c r="D11" s="18" t="s">
        <v>71</v>
      </c>
    </row>
    <row r="12" spans="1:5" s="11" customFormat="1" x14ac:dyDescent="0.25">
      <c r="A12" s="15" t="s">
        <v>14</v>
      </c>
      <c r="B12" s="36">
        <f>B11</f>
        <v>700</v>
      </c>
      <c r="C12" s="10"/>
      <c r="D12" s="44"/>
    </row>
    <row r="13" spans="1:5" s="11" customFormat="1" x14ac:dyDescent="0.25">
      <c r="A13" s="9" t="s">
        <v>33</v>
      </c>
      <c r="B13" s="35">
        <v>24984.41</v>
      </c>
      <c r="C13" s="26">
        <v>3132</v>
      </c>
      <c r="D13" s="18" t="s">
        <v>49</v>
      </c>
    </row>
    <row r="14" spans="1:5" s="11" customFormat="1" x14ac:dyDescent="0.25">
      <c r="A14" s="15" t="s">
        <v>14</v>
      </c>
      <c r="B14" s="36">
        <f>B13</f>
        <v>24984.41</v>
      </c>
      <c r="C14" s="13"/>
      <c r="D14" s="14"/>
    </row>
    <row r="15" spans="1:5" x14ac:dyDescent="0.25">
      <c r="A15" s="9" t="s">
        <v>33</v>
      </c>
      <c r="B15" s="35">
        <v>8197.35</v>
      </c>
      <c r="C15" s="17">
        <v>3211</v>
      </c>
      <c r="D15" s="18" t="s">
        <v>15</v>
      </c>
    </row>
    <row r="16" spans="1:5" s="11" customFormat="1" x14ac:dyDescent="0.25">
      <c r="A16" s="15" t="s">
        <v>14</v>
      </c>
      <c r="B16" s="36">
        <f>B15</f>
        <v>8197.35</v>
      </c>
      <c r="C16" s="13" t="s">
        <v>5</v>
      </c>
      <c r="D16" s="14" t="s">
        <v>5</v>
      </c>
    </row>
    <row r="17" spans="1:4" x14ac:dyDescent="0.25">
      <c r="A17" s="9" t="s">
        <v>33</v>
      </c>
      <c r="B17" s="35">
        <v>1815.49</v>
      </c>
      <c r="C17" s="17">
        <v>3212</v>
      </c>
      <c r="D17" s="18" t="s">
        <v>16</v>
      </c>
    </row>
    <row r="18" spans="1:4" s="11" customFormat="1" x14ac:dyDescent="0.25">
      <c r="A18" s="15" t="s">
        <v>14</v>
      </c>
      <c r="B18" s="36">
        <f>B17</f>
        <v>1815.49</v>
      </c>
      <c r="C18" s="13"/>
      <c r="D18" s="14"/>
    </row>
    <row r="19" spans="1:4" s="11" customFormat="1" hidden="1" x14ac:dyDescent="0.25">
      <c r="A19" s="9" t="s">
        <v>33</v>
      </c>
      <c r="B19" s="35" t="s">
        <v>5</v>
      </c>
      <c r="C19" s="26">
        <v>3214</v>
      </c>
      <c r="D19" s="18" t="s">
        <v>40</v>
      </c>
    </row>
    <row r="20" spans="1:4" s="11" customFormat="1" hidden="1" x14ac:dyDescent="0.25">
      <c r="A20" s="15" t="s">
        <v>14</v>
      </c>
      <c r="B20" s="36" t="str">
        <f>B19</f>
        <v xml:space="preserve"> </v>
      </c>
      <c r="C20" s="12"/>
      <c r="D20" s="14"/>
    </row>
    <row r="21" spans="1:4" s="11" customFormat="1" x14ac:dyDescent="0.25">
      <c r="A21" s="9" t="s">
        <v>33</v>
      </c>
      <c r="B21" s="35">
        <v>3308.81</v>
      </c>
      <c r="C21" s="17">
        <v>3241</v>
      </c>
      <c r="D21" s="18" t="s">
        <v>20</v>
      </c>
    </row>
    <row r="22" spans="1:4" s="11" customFormat="1" x14ac:dyDescent="0.25">
      <c r="A22" s="15" t="s">
        <v>14</v>
      </c>
      <c r="B22" s="36">
        <f>B21</f>
        <v>3308.81</v>
      </c>
      <c r="C22" s="13"/>
      <c r="D22" s="14"/>
    </row>
    <row r="23" spans="1:4" ht="29.25" customHeight="1" x14ac:dyDescent="0.25">
      <c r="A23" s="30" t="s">
        <v>32</v>
      </c>
      <c r="B23" s="37">
        <f>B14+B8+B18+B16+B22+B10+B12</f>
        <v>204431.22</v>
      </c>
    </row>
  </sheetData>
  <autoFilter ref="C1:C23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C55" sqref="C55"/>
    </sheetView>
  </sheetViews>
  <sheetFormatPr defaultRowHeight="15" x14ac:dyDescent="0.25"/>
  <cols>
    <col min="1" max="1" width="45.140625" customWidth="1"/>
    <col min="2" max="2" width="18.28515625" style="33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101" t="s">
        <v>2</v>
      </c>
      <c r="C1" s="101"/>
      <c r="D1" s="101"/>
    </row>
    <row r="2" spans="1:6" x14ac:dyDescent="0.25">
      <c r="A2" t="s">
        <v>1</v>
      </c>
      <c r="B2" s="105" t="s">
        <v>69</v>
      </c>
      <c r="C2" s="105"/>
      <c r="D2" s="105"/>
    </row>
    <row r="4" spans="1:6" x14ac:dyDescent="0.25">
      <c r="A4" t="s">
        <v>9</v>
      </c>
      <c r="B4" s="101" t="s">
        <v>35</v>
      </c>
      <c r="C4" s="101"/>
      <c r="D4" s="101"/>
    </row>
    <row r="5" spans="1:6" x14ac:dyDescent="0.25">
      <c r="C5" s="1"/>
    </row>
    <row r="6" spans="1:6" ht="29.25" customHeight="1" x14ac:dyDescent="0.25">
      <c r="A6" s="27" t="s">
        <v>3</v>
      </c>
      <c r="B6" s="34" t="s">
        <v>7</v>
      </c>
      <c r="C6" s="103" t="s">
        <v>8</v>
      </c>
      <c r="D6" s="104"/>
      <c r="E6" s="1" t="s">
        <v>5</v>
      </c>
      <c r="F6" s="1"/>
    </row>
    <row r="7" spans="1:6" x14ac:dyDescent="0.25">
      <c r="A7" s="26" t="s">
        <v>27</v>
      </c>
      <c r="B7" s="38" t="s">
        <v>27</v>
      </c>
      <c r="C7" s="17" t="s">
        <v>27</v>
      </c>
      <c r="D7" s="18"/>
    </row>
    <row r="8" spans="1:6" s="11" customFormat="1" x14ac:dyDescent="0.25">
      <c r="A8" s="12" t="s">
        <v>14</v>
      </c>
      <c r="B8" s="23" t="s">
        <v>27</v>
      </c>
      <c r="C8" s="13"/>
      <c r="D8" s="14"/>
    </row>
    <row r="9" spans="1:6" ht="29.25" customHeight="1" x14ac:dyDescent="0.25">
      <c r="A9" s="31" t="s">
        <v>34</v>
      </c>
      <c r="B9" s="29" t="s">
        <v>27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2026-01-16T13:26:59Z</cp:lastPrinted>
  <dcterms:created xsi:type="dcterms:W3CDTF">2024-02-14T09:37:48Z</dcterms:created>
  <dcterms:modified xsi:type="dcterms:W3CDTF">2026-01-16T13:35:07Z</dcterms:modified>
</cp:coreProperties>
</file>