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4\Objava informacija o trošenju sredstava\10-2024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OSOBE'!$E$1:$E$101</definedName>
    <definedName name="_xlnm._FilterDatabase" localSheetId="2" hidden="1">'Kat.2 FIZIČKE OSOBE'!$C$1:$C$27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B27" i="3"/>
  <c r="B16" i="2"/>
  <c r="B17" i="2" s="1"/>
  <c r="D84" i="1"/>
  <c r="D81" i="1"/>
  <c r="B18" i="3"/>
  <c r="D100" i="1"/>
  <c r="D98" i="1"/>
  <c r="D64" i="1"/>
  <c r="D60" i="1"/>
  <c r="D51" i="1"/>
  <c r="D47" i="1"/>
  <c r="D41" i="1"/>
  <c r="D33" i="1"/>
  <c r="D14" i="1"/>
  <c r="D23" i="1" l="1"/>
  <c r="D96" i="1"/>
  <c r="B26" i="3"/>
  <c r="B24" i="3"/>
  <c r="B14" i="3"/>
  <c r="D18" i="1" l="1"/>
  <c r="D92" i="1"/>
  <c r="D88" i="1"/>
  <c r="D86" i="1"/>
  <c r="D80" i="1"/>
  <c r="D78" i="1"/>
  <c r="D76" i="1"/>
  <c r="D70" i="1"/>
  <c r="D62" i="1"/>
  <c r="D45" i="1"/>
  <c r="D43" i="1"/>
  <c r="D37" i="1"/>
  <c r="D30" i="1"/>
  <c r="D28" i="1"/>
  <c r="D16" i="1"/>
  <c r="D101" i="1" s="1"/>
  <c r="D82" i="1" l="1"/>
  <c r="D71" i="1"/>
  <c r="D67" i="1"/>
  <c r="D65" i="1"/>
  <c r="D34" i="1"/>
  <c r="D11" i="1"/>
  <c r="D25" i="1"/>
  <c r="D26" i="1" s="1"/>
  <c r="D94" i="1" l="1"/>
  <c r="D90" i="1"/>
  <c r="D74" i="1"/>
  <c r="D72" i="1"/>
  <c r="D68" i="1"/>
  <c r="D20" i="1"/>
  <c r="D8" i="1" l="1"/>
  <c r="D53" i="1" l="1"/>
  <c r="B22" i="3" l="1"/>
  <c r="B16" i="3" l="1"/>
  <c r="B12" i="3"/>
  <c r="D66" i="1" l="1"/>
  <c r="D57" i="1"/>
  <c r="D55" i="1"/>
  <c r="D49" i="1"/>
  <c r="D35" i="1"/>
  <c r="D10" i="1" l="1"/>
  <c r="B20" i="3"/>
  <c r="B10" i="3"/>
  <c r="D12" i="1" l="1"/>
  <c r="B8" i="3"/>
</calcChain>
</file>

<file path=xl/sharedStrings.xml><?xml version="1.0" encoding="utf-8"?>
<sst xmlns="http://schemas.openxmlformats.org/spreadsheetml/2006/main" count="329" uniqueCount="134">
  <si>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</si>
  <si>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</si>
  <si>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</si>
  <si>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</si>
  <si>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</si>
  <si>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</si>
  <si>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</si>
  <si>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</si>
  <si>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</si>
  <si>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</si>
  <si>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</si>
  <si>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</si>
  <si>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</si>
  <si>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</si>
  <si>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</si>
  <si>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Doprinos za obvezno zdravstveno osiguranje</t>
  </si>
  <si>
    <t>Službena putovanja</t>
  </si>
  <si>
    <t>Naknade za prijevoz na posao i s posla</t>
  </si>
  <si>
    <t>Komunalne usluge</t>
  </si>
  <si>
    <t>Zakupnine i najamnine za poslovne prostore</t>
  </si>
  <si>
    <t xml:space="preserve">Usluge studentskih servisa </t>
  </si>
  <si>
    <t>Računalne usluge</t>
  </si>
  <si>
    <t>Naknade troškova osobama izvan radnog odnosa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</si>
  <si>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</si>
  <si>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</si>
  <si>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</si>
  <si>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</si>
  <si>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</si>
  <si>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</si>
  <si>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</si>
  <si>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Studentski centar u Zagrebu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</si>
  <si>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</si>
  <si>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</si>
  <si>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</si>
  <si>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</si>
  <si>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</si>
  <si>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</si>
  <si>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</si>
  <si>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</si>
  <si>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>Energija</t>
  </si>
  <si>
    <t>HP d.d.</t>
  </si>
  <si>
    <t>Velika Gorica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</si>
  <si>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</si>
  <si>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</si>
  <si>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</si>
  <si>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FINA (Financijska agencija)</t>
  </si>
  <si>
    <t>Napomena o mjestu troška</t>
  </si>
  <si>
    <t>Ostale usluge</t>
  </si>
  <si>
    <t>HEP Plin d.o.o.</t>
  </si>
  <si>
    <t>NARODNE NOVINE d.d.</t>
  </si>
  <si>
    <t xml:space="preserve"> Regres za godišnji odmor</t>
  </si>
  <si>
    <t>Loko vožnja</t>
  </si>
  <si>
    <t>Uredski materijal</t>
  </si>
  <si>
    <t>Licence</t>
  </si>
  <si>
    <t>Opskrba vodom</t>
  </si>
  <si>
    <t xml:space="preserve"> Zajedniča pričuva</t>
  </si>
  <si>
    <t>ZITEL EURO CONTROL d.o.o.</t>
  </si>
  <si>
    <t>SPAR Hrvatska d.o.o.</t>
  </si>
  <si>
    <t>KONZUM d.d.</t>
  </si>
  <si>
    <t>Zagrebačka banka d.d.</t>
  </si>
  <si>
    <t>Usluge promidžbe i informiranja</t>
  </si>
  <si>
    <t>Reprezentacija</t>
  </si>
  <si>
    <t>Bankarske usluge i usluge platnog prometa</t>
  </si>
  <si>
    <t>LISTOPAD 2024</t>
  </si>
  <si>
    <t>Ostali rashodi za zaposlene</t>
  </si>
  <si>
    <t>Ostale naknade</t>
  </si>
  <si>
    <t>Sitni inventar</t>
  </si>
  <si>
    <t>Usluge tekućeg i investicijskog održavanja</t>
  </si>
  <si>
    <t>Ugostiteljski obrt Zrinski</t>
  </si>
  <si>
    <t>Dropbox</t>
  </si>
  <si>
    <t xml:space="preserve">Irena Burić  </t>
  </si>
  <si>
    <t>Rina Brumini</t>
  </si>
  <si>
    <t>Vedran Ćosić</t>
  </si>
  <si>
    <t>Autorski honorar</t>
  </si>
  <si>
    <t>Ugovor o djelu</t>
  </si>
  <si>
    <t>Tiskara Rotim i Market</t>
  </si>
  <si>
    <t>Naknade za rad predstavničkih i izvršnih tijela, povjerenstava i slično</t>
  </si>
  <si>
    <t>Troškovi održavanja konferencije</t>
  </si>
  <si>
    <t>Centre of Sociological Research</t>
  </si>
  <si>
    <t>Poland</t>
  </si>
  <si>
    <t>Trošak objave članka</t>
  </si>
  <si>
    <t>Šolarine - poslijediplomski studij</t>
  </si>
  <si>
    <t>Uredski namještaj</t>
  </si>
  <si>
    <t>Knjige</t>
  </si>
  <si>
    <t>HEP d.d.</t>
  </si>
  <si>
    <t>Hrvatski Telekom d.d.</t>
  </si>
  <si>
    <t>VODOOPSKRBA I ODVODNJA d.o.o.</t>
  </si>
  <si>
    <t>PRIMAT-LOGISTIKA d.o.o.</t>
  </si>
  <si>
    <t>ŠKOLSKE NOVINE d.o.o.</t>
  </si>
  <si>
    <t>TELEBIT d.o.o.</t>
  </si>
  <si>
    <t>Poslovni sistemi TILIA d.o.o.</t>
  </si>
  <si>
    <t>TEDi poslovanje d.o.o.</t>
  </si>
  <si>
    <t>UPI-2M PLUS d.o.o.</t>
  </si>
  <si>
    <t>Hamburger Recycling Croatia d.o.o.</t>
  </si>
  <si>
    <t xml:space="preserve">Sveta Helena </t>
  </si>
  <si>
    <t>LIMES PLUS d.o.o.</t>
  </si>
  <si>
    <t>ALGEBRA d.o.o.</t>
  </si>
  <si>
    <t>HENDAL, d.o.o.</t>
  </si>
  <si>
    <t>IPSOS d.o.o.</t>
  </si>
  <si>
    <t>SAD</t>
  </si>
  <si>
    <t>Zoom Video Communications</t>
  </si>
  <si>
    <t>MLINAR pekarska industrija d.o.o.</t>
  </si>
  <si>
    <t>DINOVA-DIONA d.o.o.</t>
  </si>
  <si>
    <t>KRAŠ prehrambena industrija d.d.</t>
  </si>
  <si>
    <t xml:space="preserve">VUKOVIĆ &amp; RUNJIĆ NAKLADNICI I KNJIŽARI, OBRT ZA TRGOVINU I USLUGE </t>
  </si>
  <si>
    <t>KREDENCA - UDRUGA ZA PROMICANJE KVALITETE ŽIVOTA</t>
  </si>
  <si>
    <t xml:space="preserve">dm-drogerie markt d.o.o. </t>
  </si>
  <si>
    <t>DUPIN d.o.o.</t>
  </si>
  <si>
    <t> 31062429092</t>
  </si>
  <si>
    <t>ŠTRUKLI TO GO, OBRT ZA PROIZVODNJU I PRODAJU SLASTICA</t>
  </si>
  <si>
    <t>Sveučilište u Zagrebu, Filozofski fakultet</t>
  </si>
  <si>
    <t>05614216244 </t>
  </si>
  <si>
    <t>Grafičke i tiskarske usluge</t>
  </si>
  <si>
    <t>Usluge servisa i održavanja</t>
  </si>
  <si>
    <t>Studijsko putovanje</t>
  </si>
  <si>
    <t>Promidžbeni materijal</t>
  </si>
  <si>
    <t xml:space="preserve">Gradsko stambeno komunalno gospodarstvo d.o.o. </t>
  </si>
  <si>
    <t>03744272526</t>
  </si>
  <si>
    <t>Intelektualne i osobne usluge</t>
  </si>
  <si>
    <t>ROSIP d.o.o.</t>
  </si>
  <si>
    <t>E-tours d.o.o.</t>
  </si>
  <si>
    <t>R E M B. d.o.o.</t>
  </si>
  <si>
    <t>Studijska putovanja</t>
  </si>
  <si>
    <t>PREHRANA TRGOVINA d.d.</t>
  </si>
  <si>
    <t>Stručno usavršavanje</t>
  </si>
  <si>
    <t>Programsko financiranje; CIROSKOP</t>
  </si>
  <si>
    <t>Programsko financiranje</t>
  </si>
  <si>
    <t>CIROSKOP</t>
  </si>
  <si>
    <t xml:space="preserve"> BE SAFE; CIROSKOP; EVALDEMIC</t>
  </si>
  <si>
    <t>ISSP</t>
  </si>
  <si>
    <t>RESETH</t>
  </si>
  <si>
    <t>Zavod za prostorno uređenje; Programsko financiranje</t>
  </si>
  <si>
    <t xml:space="preserve"> NPOO Programski projekti</t>
  </si>
  <si>
    <t>DOZ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</si>
</sst>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2" fontId="4" fillId="0" borderId="1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3" fillId="2" borderId="1" xfId="0" applyNumberFormat="1" applyFont="1" applyFill="1" applyBorder="1" applyAlignment="1">
      <alignment horizontal="right" vertical="center"/>
    </xf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4" xfId="0" applyFont="1" applyBorder="1"/>
    <xf numFmtId="0" fontId="2" fillId="0" borderId="14" xfId="0" applyFont="1" applyBorder="1"/>
    <xf numFmtId="0" fontId="3" fillId="2" borderId="12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9" xfId="0" applyFont="1" applyBorder="1"/>
    <xf numFmtId="0" fontId="2" fillId="0" borderId="14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2" fillId="0" borderId="8" xfId="0" applyFont="1" applyBorder="1"/>
    <xf numFmtId="2" fontId="4" fillId="0" borderId="13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2" fontId="0" fillId="0" borderId="13" xfId="0" applyNumberFormat="1" applyBorder="1"/>
    <xf numFmtId="0" fontId="2" fillId="0" borderId="8" xfId="0" applyFont="1" applyBorder="1" applyAlignment="1">
      <alignment horizontal="left"/>
    </xf>
    <xf numFmtId="0" fontId="0" fillId="0" borderId="6" xfId="0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3" fillId="2" borderId="1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8" xfId="0" applyBorder="1"/>
    <xf numFmtId="0" fontId="0" fillId="0" borderId="9" xfId="0" applyBorder="1"/>
    <xf numFmtId="0" fontId="4" fillId="0" borderId="5" xfId="0" applyFont="1" applyBorder="1"/>
    <xf numFmtId="49" fontId="2" fillId="0" borderId="3" xfId="0" applyNumberFormat="1" applyFont="1" applyBorder="1" applyAlignment="1">
      <alignment horizontal="right"/>
    </xf>
    <xf numFmtId="0" fontId="0" fillId="3" borderId="13" xfId="0" applyFill="1" applyBorder="1"/>
    <xf numFmtId="0" fontId="6" fillId="0" borderId="12" xfId="0" applyFont="1" applyBorder="1"/>
    <xf numFmtId="2" fontId="1" fillId="3" borderId="0" xfId="0" applyNumberFormat="1" applyFont="1" applyFill="1"/>
    <xf numFmtId="2" fontId="1" fillId="3" borderId="0" xfId="0" applyNumberFormat="1" applyFont="1" applyFill="1" applyAlignment="1">
      <alignment horizontal="right"/>
    </xf>
    <xf numFmtId="2" fontId="0" fillId="3" borderId="0" xfId="0" applyNumberFormat="1" applyFill="1"/>
    <xf numFmtId="2" fontId="2" fillId="3" borderId="0" xfId="0" applyNumberFormat="1" applyFont="1" applyFill="1" applyAlignment="1">
      <alignment horizontal="left"/>
    </xf>
    <xf numFmtId="2" fontId="2" fillId="3" borderId="2" xfId="0" applyNumberFormat="1" applyFont="1" applyFill="1" applyBorder="1" applyAlignment="1">
      <alignment horizontal="right"/>
    </xf>
    <xf numFmtId="2" fontId="4" fillId="3" borderId="7" xfId="0" applyNumberFormat="1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right"/>
    </xf>
    <xf numFmtId="2" fontId="2" fillId="3" borderId="12" xfId="0" applyNumberFormat="1" applyFont="1" applyFill="1" applyBorder="1" applyAlignment="1">
      <alignment horizontal="right"/>
    </xf>
    <xf numFmtId="2" fontId="4" fillId="3" borderId="13" xfId="0" applyNumberFormat="1" applyFont="1" applyFill="1" applyBorder="1" applyAlignment="1">
      <alignment horizontal="right"/>
    </xf>
    <xf numFmtId="2" fontId="2" fillId="3" borderId="5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right"/>
    </xf>
    <xf numFmtId="2" fontId="4" fillId="3" borderId="9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4" fillId="3" borderId="5" xfId="0" applyNumberFormat="1" applyFont="1" applyFill="1" applyBorder="1" applyAlignment="1">
      <alignment horizontal="right"/>
    </xf>
    <xf numFmtId="0" fontId="0" fillId="3" borderId="12" xfId="0" applyFill="1" applyBorder="1"/>
    <xf numFmtId="2" fontId="0" fillId="3" borderId="12" xfId="0" applyNumberFormat="1" applyFill="1" applyBorder="1"/>
    <xf numFmtId="2" fontId="2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tabSelected="1" zoomScaleNormal="100" workbookViewId="0">
      <selection activeCell="F101" sqref="F101"/>
    </sheetView>
  </sheetViews>
  <sheetFormatPr defaultRowHeight="15" x14ac:dyDescent="0.25"/>
  <cols>
    <col min="1" max="1" width="43" style="5" customWidth="1"/>
    <col min="2" max="2" width="18.140625" style="6" customWidth="1"/>
    <col min="3" max="3" width="36.5703125" style="7" customWidth="1"/>
    <col min="4" max="4" width="18.28515625" style="123" customWidth="1"/>
    <col min="5" max="5" width="13" style="5" customWidth="1"/>
    <col min="6" max="6" width="48.140625" style="5" customWidth="1"/>
    <col min="7" max="7" width="68.5703125" style="5" customWidth="1"/>
    <col min="8" max="16384" width="9.140625" style="5"/>
  </cols>
  <sheetData>
    <row r="1" spans="1:7" x14ac:dyDescent="0.25">
      <c r="A1" s="5" t="s">
        <v>0</v>
      </c>
      <c r="B1" s="86" t="s">
        <v>2</v>
      </c>
      <c r="C1" s="86"/>
      <c r="D1" s="86"/>
      <c r="E1" s="86"/>
      <c r="F1" s="86"/>
    </row>
    <row r="2" spans="1:7" x14ac:dyDescent="0.25">
      <c r="A2" s="5" t="s">
        <v>1</v>
      </c>
      <c r="B2" s="87" t="s">
        <v>63</v>
      </c>
      <c r="C2" s="87"/>
      <c r="D2" s="87"/>
      <c r="E2" s="87"/>
      <c r="F2" s="87"/>
    </row>
    <row r="3" spans="1:7" x14ac:dyDescent="0.25">
      <c r="A3" s="88"/>
      <c r="B3" s="88"/>
      <c r="C3" s="88"/>
      <c r="D3" s="88"/>
      <c r="E3" s="88"/>
      <c r="F3" s="88"/>
    </row>
    <row r="4" spans="1:7" x14ac:dyDescent="0.25">
      <c r="A4" s="5" t="s">
        <v>9</v>
      </c>
      <c r="B4" s="86" t="s">
        <v>10</v>
      </c>
      <c r="C4" s="86"/>
      <c r="D4" s="86"/>
      <c r="E4" s="86"/>
      <c r="F4" s="86"/>
    </row>
    <row r="5" spans="1:7" x14ac:dyDescent="0.25">
      <c r="D5" s="107"/>
      <c r="E5" s="7"/>
      <c r="F5" s="7"/>
    </row>
    <row r="6" spans="1:7" ht="29.25" customHeight="1" x14ac:dyDescent="0.25">
      <c r="A6" s="32" t="s">
        <v>3</v>
      </c>
      <c r="B6" s="33" t="s">
        <v>4</v>
      </c>
      <c r="C6" s="32" t="s">
        <v>6</v>
      </c>
      <c r="D6" s="40" t="s">
        <v>7</v>
      </c>
      <c r="E6" s="89" t="s">
        <v>8</v>
      </c>
      <c r="F6" s="90"/>
      <c r="G6" s="53" t="s">
        <v>46</v>
      </c>
    </row>
    <row r="7" spans="1:7" ht="16.5" customHeight="1" x14ac:dyDescent="0.25">
      <c r="A7" s="27" t="s">
        <v>84</v>
      </c>
      <c r="B7" s="6">
        <v>28921978587</v>
      </c>
      <c r="C7" s="30" t="s">
        <v>24</v>
      </c>
      <c r="D7" s="108">
        <v>25.76</v>
      </c>
      <c r="E7" s="50">
        <v>3223</v>
      </c>
      <c r="F7" s="26" t="s">
        <v>39</v>
      </c>
      <c r="G7" s="26" t="s">
        <v>5</v>
      </c>
    </row>
    <row r="8" spans="1:7" ht="18.75" customHeight="1" x14ac:dyDescent="0.25">
      <c r="A8" s="17" t="s">
        <v>14</v>
      </c>
      <c r="B8" s="73"/>
      <c r="C8" s="75"/>
      <c r="D8" s="109">
        <f>D7</f>
        <v>25.76</v>
      </c>
      <c r="E8" s="14"/>
      <c r="F8" s="16"/>
      <c r="G8" s="16"/>
    </row>
    <row r="9" spans="1:7" x14ac:dyDescent="0.25">
      <c r="A9" s="28" t="s">
        <v>48</v>
      </c>
      <c r="B9" s="6">
        <v>41317489366</v>
      </c>
      <c r="C9" s="30" t="s">
        <v>24</v>
      </c>
      <c r="D9" s="110">
        <v>1.4</v>
      </c>
      <c r="E9" s="8">
        <v>3223</v>
      </c>
      <c r="F9" s="8" t="s">
        <v>39</v>
      </c>
      <c r="G9" s="28"/>
    </row>
    <row r="10" spans="1:7" s="13" customFormat="1" x14ac:dyDescent="0.25">
      <c r="A10" s="17" t="s">
        <v>14</v>
      </c>
      <c r="B10" s="73"/>
      <c r="C10" s="75"/>
      <c r="D10" s="111">
        <f>D9</f>
        <v>1.4</v>
      </c>
      <c r="E10" s="15"/>
      <c r="F10" s="15"/>
      <c r="G10" s="17"/>
    </row>
    <row r="11" spans="1:7" x14ac:dyDescent="0.25">
      <c r="A11" s="10" t="s">
        <v>40</v>
      </c>
      <c r="B11" s="48">
        <v>87311810356</v>
      </c>
      <c r="C11" s="27" t="s">
        <v>41</v>
      </c>
      <c r="D11" s="112">
        <f>13.58+14.42</f>
        <v>28</v>
      </c>
      <c r="E11" s="50">
        <v>3231</v>
      </c>
      <c r="F11" s="26" t="s">
        <v>42</v>
      </c>
      <c r="G11" s="26"/>
    </row>
    <row r="12" spans="1:7" s="13" customFormat="1" x14ac:dyDescent="0.25">
      <c r="A12" s="17" t="s">
        <v>14</v>
      </c>
      <c r="B12" s="60"/>
      <c r="C12" s="75"/>
      <c r="D12" s="113">
        <f>SUM(D11:D11)</f>
        <v>28</v>
      </c>
      <c r="E12" s="14"/>
      <c r="F12" s="16"/>
      <c r="G12" s="16"/>
    </row>
    <row r="13" spans="1:7" s="13" customFormat="1" x14ac:dyDescent="0.25">
      <c r="A13" s="10" t="s">
        <v>85</v>
      </c>
      <c r="B13" s="48">
        <v>81793146560</v>
      </c>
      <c r="C13" s="29" t="s">
        <v>24</v>
      </c>
      <c r="D13" s="114">
        <v>131.38999999999999</v>
      </c>
      <c r="E13" s="25">
        <v>3231</v>
      </c>
      <c r="F13" s="26" t="s">
        <v>42</v>
      </c>
      <c r="G13" s="55"/>
    </row>
    <row r="14" spans="1:7" s="13" customFormat="1" x14ac:dyDescent="0.25">
      <c r="A14" s="17" t="s">
        <v>14</v>
      </c>
      <c r="B14" s="60"/>
      <c r="C14" s="77"/>
      <c r="D14" s="111">
        <f>D13</f>
        <v>131.38999999999999</v>
      </c>
      <c r="E14" s="15"/>
      <c r="F14" s="16"/>
      <c r="G14" s="16"/>
    </row>
    <row r="15" spans="1:7" s="13" customFormat="1" x14ac:dyDescent="0.25">
      <c r="A15" s="10" t="s">
        <v>86</v>
      </c>
      <c r="B15" s="6">
        <v>83416546499</v>
      </c>
      <c r="C15" s="29" t="s">
        <v>24</v>
      </c>
      <c r="D15" s="112">
        <f>29.81+30.84</f>
        <v>60.65</v>
      </c>
      <c r="E15" s="50">
        <v>3234</v>
      </c>
      <c r="F15" s="26" t="s">
        <v>18</v>
      </c>
      <c r="G15" s="55"/>
    </row>
    <row r="16" spans="1:7" s="13" customFormat="1" x14ac:dyDescent="0.25">
      <c r="A16" s="17" t="s">
        <v>14</v>
      </c>
      <c r="B16" s="60"/>
      <c r="C16" s="77"/>
      <c r="D16" s="111">
        <f>D15</f>
        <v>60.65</v>
      </c>
      <c r="E16" s="14"/>
      <c r="F16" s="16"/>
      <c r="G16" s="16"/>
    </row>
    <row r="17" spans="1:7" s="13" customFormat="1" x14ac:dyDescent="0.25">
      <c r="A17" s="10" t="s">
        <v>87</v>
      </c>
      <c r="B17" s="48">
        <v>64645054565</v>
      </c>
      <c r="C17" s="29" t="s">
        <v>24</v>
      </c>
      <c r="D17" s="114">
        <v>62.5</v>
      </c>
      <c r="E17" s="8">
        <v>3231</v>
      </c>
      <c r="F17" s="9" t="s">
        <v>42</v>
      </c>
      <c r="G17" s="54"/>
    </row>
    <row r="18" spans="1:7" s="13" customFormat="1" x14ac:dyDescent="0.25">
      <c r="A18" s="17" t="s">
        <v>14</v>
      </c>
      <c r="B18" s="60"/>
      <c r="C18" s="78"/>
      <c r="D18" s="111">
        <f>D17</f>
        <v>62.5</v>
      </c>
      <c r="E18" s="12"/>
      <c r="F18" s="54"/>
      <c r="G18" s="54"/>
    </row>
    <row r="19" spans="1:7" s="13" customFormat="1" x14ac:dyDescent="0.25">
      <c r="A19" s="34" t="s">
        <v>88</v>
      </c>
      <c r="B19" s="48">
        <v>24796394086</v>
      </c>
      <c r="C19" s="65" t="s">
        <v>24</v>
      </c>
      <c r="D19" s="114">
        <v>55</v>
      </c>
      <c r="E19" s="50">
        <v>3221</v>
      </c>
      <c r="F19" s="26" t="s">
        <v>52</v>
      </c>
      <c r="G19" s="55"/>
    </row>
    <row r="20" spans="1:7" s="13" customFormat="1" x14ac:dyDescent="0.25">
      <c r="A20" s="100" t="s">
        <v>14</v>
      </c>
      <c r="B20" s="49"/>
      <c r="C20" s="78"/>
      <c r="D20" s="115">
        <f>D19</f>
        <v>55</v>
      </c>
      <c r="E20" s="100"/>
      <c r="F20" s="54"/>
      <c r="G20" s="54"/>
    </row>
    <row r="21" spans="1:7" s="13" customFormat="1" x14ac:dyDescent="0.25">
      <c r="A21" s="34" t="s">
        <v>89</v>
      </c>
      <c r="B21" s="48">
        <v>17148988537</v>
      </c>
      <c r="C21" s="65" t="s">
        <v>24</v>
      </c>
      <c r="D21" s="114">
        <v>2098.69</v>
      </c>
      <c r="E21" s="50">
        <v>3221</v>
      </c>
      <c r="F21" s="26" t="s">
        <v>52</v>
      </c>
      <c r="G21" s="26" t="s">
        <v>126</v>
      </c>
    </row>
    <row r="22" spans="1:7" s="13" customFormat="1" x14ac:dyDescent="0.25">
      <c r="A22" s="2" t="s">
        <v>89</v>
      </c>
      <c r="B22" s="49">
        <v>17148988537</v>
      </c>
      <c r="C22" s="64" t="s">
        <v>24</v>
      </c>
      <c r="D22" s="110">
        <v>25</v>
      </c>
      <c r="E22" s="51">
        <v>3232</v>
      </c>
      <c r="F22" s="9" t="s">
        <v>113</v>
      </c>
      <c r="G22" s="54"/>
    </row>
    <row r="23" spans="1:7" s="13" customFormat="1" x14ac:dyDescent="0.25">
      <c r="A23" s="14" t="s">
        <v>14</v>
      </c>
      <c r="B23" s="60"/>
      <c r="C23" s="77"/>
      <c r="D23" s="111">
        <f>D21+D22</f>
        <v>2123.69</v>
      </c>
      <c r="E23" s="100"/>
      <c r="F23" s="54"/>
      <c r="G23" s="16"/>
    </row>
    <row r="24" spans="1:7" s="13" customFormat="1" x14ac:dyDescent="0.25">
      <c r="A24" s="2" t="s">
        <v>49</v>
      </c>
      <c r="B24" s="49">
        <v>64546066176</v>
      </c>
      <c r="C24" s="64" t="s">
        <v>24</v>
      </c>
      <c r="D24" s="116">
        <v>950</v>
      </c>
      <c r="E24" s="50">
        <v>3233</v>
      </c>
      <c r="F24" s="26" t="s">
        <v>60</v>
      </c>
      <c r="G24" s="9" t="s">
        <v>126</v>
      </c>
    </row>
    <row r="25" spans="1:7" s="13" customFormat="1" x14ac:dyDescent="0.25">
      <c r="A25" s="2" t="s">
        <v>49</v>
      </c>
      <c r="B25" s="49">
        <v>64546066176</v>
      </c>
      <c r="C25" s="64" t="s">
        <v>24</v>
      </c>
      <c r="D25" s="116">
        <f>73.45+422.7</f>
        <v>496.15</v>
      </c>
      <c r="E25" s="51">
        <v>3221</v>
      </c>
      <c r="F25" s="9" t="s">
        <v>52</v>
      </c>
      <c r="G25" s="9"/>
    </row>
    <row r="26" spans="1:7" s="13" customFormat="1" x14ac:dyDescent="0.25">
      <c r="A26" s="14" t="s">
        <v>14</v>
      </c>
      <c r="B26" s="60"/>
      <c r="C26" s="77"/>
      <c r="D26" s="109">
        <f>D24+D25</f>
        <v>1446.15</v>
      </c>
      <c r="E26" s="14"/>
      <c r="F26" s="16"/>
      <c r="G26" s="16"/>
    </row>
    <row r="27" spans="1:7" s="13" customFormat="1" x14ac:dyDescent="0.25">
      <c r="A27" s="34" t="s">
        <v>90</v>
      </c>
      <c r="B27" s="49">
        <v>56650449412</v>
      </c>
      <c r="C27" s="64" t="s">
        <v>24</v>
      </c>
      <c r="D27" s="116">
        <v>11</v>
      </c>
      <c r="E27" s="51">
        <v>3214</v>
      </c>
      <c r="F27" s="9" t="s">
        <v>65</v>
      </c>
      <c r="G27" s="55"/>
    </row>
    <row r="28" spans="1:7" s="13" customFormat="1" x14ac:dyDescent="0.25">
      <c r="A28" s="14" t="s">
        <v>14</v>
      </c>
      <c r="B28" s="60"/>
      <c r="C28" s="77"/>
      <c r="D28" s="109">
        <f>D27</f>
        <v>11</v>
      </c>
      <c r="E28" s="14"/>
      <c r="F28" s="16"/>
      <c r="G28" s="16"/>
    </row>
    <row r="29" spans="1:7" s="13" customFormat="1" x14ac:dyDescent="0.25">
      <c r="A29" s="34" t="s">
        <v>91</v>
      </c>
      <c r="B29" s="49" t="s">
        <v>111</v>
      </c>
      <c r="C29" s="64" t="s">
        <v>24</v>
      </c>
      <c r="D29" s="116">
        <v>8</v>
      </c>
      <c r="E29" s="50">
        <v>3221</v>
      </c>
      <c r="F29" s="26" t="s">
        <v>52</v>
      </c>
      <c r="G29" s="55"/>
    </row>
    <row r="30" spans="1:7" s="13" customFormat="1" x14ac:dyDescent="0.25">
      <c r="A30" s="14" t="s">
        <v>14</v>
      </c>
      <c r="B30" s="60"/>
      <c r="C30" s="77"/>
      <c r="D30" s="109">
        <f>D29</f>
        <v>8</v>
      </c>
      <c r="E30" s="14"/>
      <c r="F30" s="16"/>
      <c r="G30" s="16"/>
    </row>
    <row r="31" spans="1:7" s="13" customFormat="1" x14ac:dyDescent="0.25">
      <c r="A31" s="34" t="s">
        <v>92</v>
      </c>
      <c r="B31" s="49">
        <v>94443043935</v>
      </c>
      <c r="C31" s="66" t="s">
        <v>24</v>
      </c>
      <c r="D31" s="110">
        <v>30</v>
      </c>
      <c r="E31" s="51">
        <v>3221</v>
      </c>
      <c r="F31" s="9" t="s">
        <v>52</v>
      </c>
      <c r="G31" s="28" t="s">
        <v>5</v>
      </c>
    </row>
    <row r="32" spans="1:7" s="13" customFormat="1" x14ac:dyDescent="0.25">
      <c r="A32" s="2" t="s">
        <v>92</v>
      </c>
      <c r="B32" s="49">
        <v>94443043935</v>
      </c>
      <c r="C32" s="66" t="s">
        <v>24</v>
      </c>
      <c r="D32" s="110">
        <v>200.49</v>
      </c>
      <c r="E32" s="51">
        <v>4241</v>
      </c>
      <c r="F32" s="9" t="s">
        <v>83</v>
      </c>
      <c r="G32" s="28"/>
    </row>
    <row r="33" spans="1:7" s="13" customFormat="1" x14ac:dyDescent="0.25">
      <c r="A33" s="14" t="s">
        <v>14</v>
      </c>
      <c r="B33" s="60"/>
      <c r="C33" s="80"/>
      <c r="D33" s="111">
        <f>D32+D31</f>
        <v>230.49</v>
      </c>
      <c r="E33" s="14"/>
      <c r="F33" s="16"/>
      <c r="G33" s="17"/>
    </row>
    <row r="34" spans="1:7" x14ac:dyDescent="0.25">
      <c r="A34" s="50" t="s">
        <v>26</v>
      </c>
      <c r="B34" s="48">
        <v>85584865987</v>
      </c>
      <c r="C34" s="81" t="s">
        <v>24</v>
      </c>
      <c r="D34" s="114">
        <f>11.94+94.79</f>
        <v>106.73</v>
      </c>
      <c r="E34" s="25">
        <v>3234</v>
      </c>
      <c r="F34" s="25" t="s">
        <v>18</v>
      </c>
      <c r="G34" s="27"/>
    </row>
    <row r="35" spans="1:7" s="13" customFormat="1" x14ac:dyDescent="0.25">
      <c r="A35" s="14" t="s">
        <v>14</v>
      </c>
      <c r="B35" s="60"/>
      <c r="C35" s="80"/>
      <c r="D35" s="111">
        <f>D34</f>
        <v>106.73</v>
      </c>
      <c r="E35" s="15"/>
      <c r="F35" s="15"/>
      <c r="G35" s="17"/>
    </row>
    <row r="36" spans="1:7" s="13" customFormat="1" x14ac:dyDescent="0.25">
      <c r="A36" s="50" t="s">
        <v>93</v>
      </c>
      <c r="B36" s="48">
        <v>23091759855</v>
      </c>
      <c r="C36" s="81" t="s">
        <v>94</v>
      </c>
      <c r="D36" s="114">
        <v>62.5</v>
      </c>
      <c r="E36" s="25">
        <v>3234</v>
      </c>
      <c r="F36" s="25" t="s">
        <v>18</v>
      </c>
      <c r="G36" s="52"/>
    </row>
    <row r="37" spans="1:7" s="13" customFormat="1" x14ac:dyDescent="0.25">
      <c r="A37" s="14" t="s">
        <v>14</v>
      </c>
      <c r="B37" s="60"/>
      <c r="C37" s="77"/>
      <c r="D37" s="111">
        <f>D36</f>
        <v>62.5</v>
      </c>
      <c r="E37" s="15"/>
      <c r="F37" s="15"/>
      <c r="G37" s="17"/>
    </row>
    <row r="38" spans="1:7" x14ac:dyDescent="0.25">
      <c r="A38" s="50" t="s">
        <v>28</v>
      </c>
      <c r="B38" s="48">
        <v>49894241709</v>
      </c>
      <c r="C38" s="65" t="s">
        <v>24</v>
      </c>
      <c r="D38" s="114">
        <v>547.79</v>
      </c>
      <c r="E38" s="25">
        <v>3223</v>
      </c>
      <c r="F38" s="26" t="s">
        <v>39</v>
      </c>
      <c r="G38" s="26" t="s">
        <v>126</v>
      </c>
    </row>
    <row r="39" spans="1:7" x14ac:dyDescent="0.25">
      <c r="A39" s="51" t="s">
        <v>28</v>
      </c>
      <c r="B39" s="49">
        <v>49894241709</v>
      </c>
      <c r="C39" s="64" t="s">
        <v>24</v>
      </c>
      <c r="D39" s="110">
        <v>90.75</v>
      </c>
      <c r="E39" s="8">
        <v>3234</v>
      </c>
      <c r="F39" s="9" t="s">
        <v>54</v>
      </c>
      <c r="G39" s="9"/>
    </row>
    <row r="40" spans="1:7" x14ac:dyDescent="0.25">
      <c r="A40" s="51" t="s">
        <v>28</v>
      </c>
      <c r="B40" s="49">
        <v>49894241709</v>
      </c>
      <c r="C40" s="64" t="s">
        <v>24</v>
      </c>
      <c r="D40" s="110">
        <v>3932.45</v>
      </c>
      <c r="E40" s="8">
        <v>3235</v>
      </c>
      <c r="F40" s="9" t="s">
        <v>19</v>
      </c>
      <c r="G40" s="9" t="s">
        <v>126</v>
      </c>
    </row>
    <row r="41" spans="1:7" s="13" customFormat="1" x14ac:dyDescent="0.25">
      <c r="A41" s="14" t="s">
        <v>14</v>
      </c>
      <c r="B41" s="49"/>
      <c r="C41" s="77"/>
      <c r="D41" s="111">
        <f>D38+D40+D39</f>
        <v>4570.99</v>
      </c>
      <c r="E41" s="15"/>
      <c r="F41" s="16"/>
      <c r="G41" s="16"/>
    </row>
    <row r="42" spans="1:7" s="13" customFormat="1" x14ac:dyDescent="0.25">
      <c r="A42" s="50" t="s">
        <v>95</v>
      </c>
      <c r="B42" s="48">
        <v>57560191883</v>
      </c>
      <c r="C42" s="64" t="s">
        <v>24</v>
      </c>
      <c r="D42" s="114">
        <v>271.51</v>
      </c>
      <c r="E42" s="25">
        <v>3225</v>
      </c>
      <c r="F42" s="25" t="s">
        <v>66</v>
      </c>
      <c r="G42" s="52"/>
    </row>
    <row r="43" spans="1:7" s="13" customFormat="1" x14ac:dyDescent="0.25">
      <c r="A43" s="14" t="s">
        <v>14</v>
      </c>
      <c r="B43" s="60"/>
      <c r="C43" s="77"/>
      <c r="D43" s="111">
        <f>D42</f>
        <v>271.51</v>
      </c>
      <c r="E43" s="15"/>
      <c r="F43" s="15"/>
      <c r="G43" s="17"/>
    </row>
    <row r="44" spans="1:7" s="13" customFormat="1" x14ac:dyDescent="0.25">
      <c r="A44" s="50" t="s">
        <v>96</v>
      </c>
      <c r="B44" s="48">
        <v>24919984448</v>
      </c>
      <c r="C44" s="64" t="s">
        <v>24</v>
      </c>
      <c r="D44" s="114">
        <v>1518.75</v>
      </c>
      <c r="E44" s="25">
        <v>3235</v>
      </c>
      <c r="F44" s="25" t="s">
        <v>19</v>
      </c>
      <c r="G44" s="27" t="s">
        <v>127</v>
      </c>
    </row>
    <row r="45" spans="1:7" s="13" customFormat="1" x14ac:dyDescent="0.25">
      <c r="A45" s="14" t="s">
        <v>14</v>
      </c>
      <c r="B45" s="60"/>
      <c r="C45" s="77"/>
      <c r="D45" s="111">
        <f>D44</f>
        <v>1518.75</v>
      </c>
      <c r="E45" s="15"/>
      <c r="F45" s="15"/>
      <c r="G45" s="17"/>
    </row>
    <row r="46" spans="1:7" s="13" customFormat="1" x14ac:dyDescent="0.25">
      <c r="A46" s="27" t="s">
        <v>116</v>
      </c>
      <c r="B46" s="101" t="s">
        <v>117</v>
      </c>
      <c r="C46" s="29" t="s">
        <v>24</v>
      </c>
      <c r="D46" s="114">
        <v>125.73</v>
      </c>
      <c r="E46" s="25">
        <v>3234</v>
      </c>
      <c r="F46" s="25" t="s">
        <v>55</v>
      </c>
      <c r="G46" s="52"/>
    </row>
    <row r="47" spans="1:7" s="13" customFormat="1" x14ac:dyDescent="0.25">
      <c r="A47" s="14" t="s">
        <v>14</v>
      </c>
      <c r="B47" s="60"/>
      <c r="C47" s="77"/>
      <c r="D47" s="111">
        <f>D46</f>
        <v>125.73</v>
      </c>
      <c r="E47" s="15"/>
      <c r="F47" s="15"/>
      <c r="G47" s="17"/>
    </row>
    <row r="48" spans="1:7" x14ac:dyDescent="0.25">
      <c r="A48" s="28" t="s">
        <v>43</v>
      </c>
      <c r="B48" s="49">
        <v>61817894937</v>
      </c>
      <c r="C48" s="5" t="s">
        <v>24</v>
      </c>
      <c r="D48" s="110">
        <v>102.55</v>
      </c>
      <c r="E48" s="8">
        <v>3234</v>
      </c>
      <c r="F48" s="8" t="s">
        <v>44</v>
      </c>
      <c r="G48" s="28"/>
    </row>
    <row r="49" spans="1:7" s="13" customFormat="1" x14ac:dyDescent="0.25">
      <c r="A49" s="21" t="s">
        <v>14</v>
      </c>
      <c r="B49" s="49"/>
      <c r="C49" s="79"/>
      <c r="D49" s="115">
        <f>D48</f>
        <v>102.55</v>
      </c>
      <c r="E49" s="12"/>
      <c r="F49" s="12"/>
      <c r="G49" s="17"/>
    </row>
    <row r="50" spans="1:7" s="13" customFormat="1" x14ac:dyDescent="0.25">
      <c r="A50" s="27" t="s">
        <v>27</v>
      </c>
      <c r="B50" s="68">
        <v>10009650154</v>
      </c>
      <c r="C50" s="27" t="s">
        <v>25</v>
      </c>
      <c r="D50" s="117">
        <v>168.75</v>
      </c>
      <c r="E50" s="25">
        <v>3235</v>
      </c>
      <c r="F50" s="26" t="s">
        <v>19</v>
      </c>
      <c r="G50" s="55"/>
    </row>
    <row r="51" spans="1:7" s="13" customFormat="1" x14ac:dyDescent="0.25">
      <c r="A51" s="17" t="s">
        <v>14</v>
      </c>
      <c r="B51" s="74"/>
      <c r="C51" s="75"/>
      <c r="D51" s="118">
        <f>D50</f>
        <v>168.75</v>
      </c>
      <c r="E51" s="12"/>
      <c r="F51" s="54"/>
      <c r="G51" s="16"/>
    </row>
    <row r="52" spans="1:7" x14ac:dyDescent="0.25">
      <c r="A52" s="51" t="s">
        <v>45</v>
      </c>
      <c r="B52" s="49">
        <v>85821130368</v>
      </c>
      <c r="C52" s="66" t="s">
        <v>24</v>
      </c>
      <c r="D52" s="119">
        <v>10.66</v>
      </c>
      <c r="E52" s="50">
        <v>3238</v>
      </c>
      <c r="F52" s="26" t="s">
        <v>21</v>
      </c>
      <c r="G52" s="9"/>
    </row>
    <row r="53" spans="1:7" s="13" customFormat="1" x14ac:dyDescent="0.25">
      <c r="A53" s="14" t="s">
        <v>14</v>
      </c>
      <c r="B53" s="60"/>
      <c r="C53" s="80"/>
      <c r="D53" s="109">
        <f>D52</f>
        <v>10.66</v>
      </c>
      <c r="E53" s="14"/>
      <c r="F53" s="16"/>
      <c r="G53" s="16"/>
    </row>
    <row r="54" spans="1:7" x14ac:dyDescent="0.25">
      <c r="A54" s="27" t="s">
        <v>30</v>
      </c>
      <c r="B54" s="67">
        <v>22597784145</v>
      </c>
      <c r="C54" s="29" t="s">
        <v>24</v>
      </c>
      <c r="D54" s="114">
        <v>520.39</v>
      </c>
      <c r="E54" s="8">
        <v>3237</v>
      </c>
      <c r="F54" s="8" t="s">
        <v>20</v>
      </c>
      <c r="G54" s="27" t="s">
        <v>128</v>
      </c>
    </row>
    <row r="55" spans="1:7" s="13" customFormat="1" x14ac:dyDescent="0.25">
      <c r="A55" s="17" t="s">
        <v>14</v>
      </c>
      <c r="B55" s="73"/>
      <c r="C55" s="75"/>
      <c r="D55" s="111">
        <f>D54</f>
        <v>520.39</v>
      </c>
      <c r="E55" s="15"/>
      <c r="F55" s="15"/>
      <c r="G55" s="17"/>
    </row>
    <row r="56" spans="1:7" x14ac:dyDescent="0.25">
      <c r="A56" s="27" t="s">
        <v>31</v>
      </c>
      <c r="B56" s="24">
        <v>14506572540</v>
      </c>
      <c r="C56" s="29" t="s">
        <v>24</v>
      </c>
      <c r="D56" s="114">
        <v>1146.6600000000001</v>
      </c>
      <c r="E56" s="25">
        <v>3238</v>
      </c>
      <c r="F56" s="25" t="s">
        <v>21</v>
      </c>
      <c r="G56" s="27" t="s">
        <v>126</v>
      </c>
    </row>
    <row r="57" spans="1:7" s="13" customFormat="1" x14ac:dyDescent="0.25">
      <c r="A57" s="21" t="s">
        <v>14</v>
      </c>
      <c r="B57" s="67"/>
      <c r="C57" s="76"/>
      <c r="D57" s="115">
        <f>D56</f>
        <v>1146.6600000000001</v>
      </c>
      <c r="E57" s="12"/>
      <c r="F57" s="12"/>
      <c r="G57" s="21"/>
    </row>
    <row r="58" spans="1:7" s="13" customFormat="1" x14ac:dyDescent="0.25">
      <c r="A58" s="50" t="s">
        <v>56</v>
      </c>
      <c r="B58" s="48">
        <v>82525874830</v>
      </c>
      <c r="C58" s="65" t="s">
        <v>24</v>
      </c>
      <c r="D58" s="114">
        <v>82.95</v>
      </c>
      <c r="E58" s="25">
        <v>3239</v>
      </c>
      <c r="F58" s="25" t="s">
        <v>47</v>
      </c>
      <c r="G58" s="52"/>
    </row>
    <row r="59" spans="1:7" s="13" customFormat="1" x14ac:dyDescent="0.25">
      <c r="A59" s="51" t="s">
        <v>56</v>
      </c>
      <c r="B59" s="49">
        <v>82525874830</v>
      </c>
      <c r="C59" s="64" t="s">
        <v>24</v>
      </c>
      <c r="D59" s="110">
        <v>75</v>
      </c>
      <c r="E59" s="8">
        <v>3232</v>
      </c>
      <c r="F59" s="8" t="s">
        <v>67</v>
      </c>
      <c r="G59" s="21"/>
    </row>
    <row r="60" spans="1:7" s="13" customFormat="1" x14ac:dyDescent="0.25">
      <c r="A60" s="14" t="s">
        <v>14</v>
      </c>
      <c r="B60" s="60"/>
      <c r="C60" s="77"/>
      <c r="D60" s="111">
        <f>D59+D58</f>
        <v>157.94999999999999</v>
      </c>
      <c r="E60" s="15"/>
      <c r="F60" s="15"/>
      <c r="G60" s="17"/>
    </row>
    <row r="61" spans="1:7" s="13" customFormat="1" x14ac:dyDescent="0.25">
      <c r="A61" s="27" t="s">
        <v>97</v>
      </c>
      <c r="B61" s="48">
        <v>35357386687</v>
      </c>
      <c r="C61" s="64" t="s">
        <v>24</v>
      </c>
      <c r="D61" s="114">
        <v>15000</v>
      </c>
      <c r="E61" s="25">
        <v>3237</v>
      </c>
      <c r="F61" s="25" t="s">
        <v>118</v>
      </c>
      <c r="G61" s="27" t="s">
        <v>129</v>
      </c>
    </row>
    <row r="62" spans="1:7" s="13" customFormat="1" x14ac:dyDescent="0.25">
      <c r="A62" s="21" t="s">
        <v>14</v>
      </c>
      <c r="B62" s="60"/>
      <c r="C62" s="80"/>
      <c r="D62" s="115">
        <f>D61</f>
        <v>15000</v>
      </c>
      <c r="E62" s="12"/>
      <c r="F62" s="12"/>
      <c r="G62" s="17"/>
    </row>
    <row r="63" spans="1:7" s="13" customFormat="1" x14ac:dyDescent="0.25">
      <c r="A63" s="27" t="s">
        <v>98</v>
      </c>
      <c r="B63" s="49">
        <v>37811167491</v>
      </c>
      <c r="C63" s="64" t="s">
        <v>24</v>
      </c>
      <c r="D63" s="114">
        <v>3990</v>
      </c>
      <c r="E63" s="25">
        <v>3237</v>
      </c>
      <c r="F63" s="26" t="s">
        <v>118</v>
      </c>
      <c r="G63" s="27" t="s">
        <v>130</v>
      </c>
    </row>
    <row r="64" spans="1:7" s="13" customFormat="1" x14ac:dyDescent="0.25">
      <c r="A64" s="17" t="s">
        <v>14</v>
      </c>
      <c r="B64" s="60"/>
      <c r="C64" s="80"/>
      <c r="D64" s="111">
        <f>D63</f>
        <v>3990</v>
      </c>
      <c r="E64" s="15"/>
      <c r="F64" s="16"/>
      <c r="G64" s="17"/>
    </row>
    <row r="65" spans="1:7" x14ac:dyDescent="0.25">
      <c r="A65" s="72" t="s">
        <v>100</v>
      </c>
      <c r="B65" s="49" t="s">
        <v>29</v>
      </c>
      <c r="C65" s="64" t="s">
        <v>99</v>
      </c>
      <c r="D65" s="110">
        <f>69.95+279.8</f>
        <v>349.75</v>
      </c>
      <c r="E65" s="8">
        <v>3235</v>
      </c>
      <c r="F65" s="8" t="s">
        <v>53</v>
      </c>
      <c r="G65" s="28" t="s">
        <v>5</v>
      </c>
    </row>
    <row r="66" spans="1:7" s="13" customFormat="1" x14ac:dyDescent="0.25">
      <c r="A66" s="21" t="s">
        <v>14</v>
      </c>
      <c r="B66" s="60"/>
      <c r="C66" s="80"/>
      <c r="D66" s="111">
        <f>D65</f>
        <v>349.75</v>
      </c>
      <c r="E66" s="15"/>
      <c r="F66" s="15"/>
      <c r="G66" s="56" t="s">
        <v>5</v>
      </c>
    </row>
    <row r="67" spans="1:7" x14ac:dyDescent="0.25">
      <c r="A67" s="50" t="s">
        <v>69</v>
      </c>
      <c r="B67" s="48" t="s">
        <v>29</v>
      </c>
      <c r="C67" s="64" t="s">
        <v>99</v>
      </c>
      <c r="D67" s="114">
        <f>29.97+119.88</f>
        <v>149.85</v>
      </c>
      <c r="E67" s="25">
        <v>3235</v>
      </c>
      <c r="F67" s="25" t="s">
        <v>53</v>
      </c>
      <c r="G67" s="27"/>
    </row>
    <row r="68" spans="1:7" x14ac:dyDescent="0.25">
      <c r="A68" s="14" t="s">
        <v>14</v>
      </c>
      <c r="B68" s="60"/>
      <c r="C68" s="82"/>
      <c r="D68" s="109">
        <f>D67</f>
        <v>149.85</v>
      </c>
      <c r="E68" s="58"/>
      <c r="F68" s="59"/>
      <c r="G68" s="56"/>
    </row>
    <row r="69" spans="1:7" x14ac:dyDescent="0.25">
      <c r="A69" s="51" t="s">
        <v>58</v>
      </c>
      <c r="B69" s="49">
        <v>29955634590</v>
      </c>
      <c r="C69" s="64" t="s">
        <v>24</v>
      </c>
      <c r="D69" s="102">
        <v>338.92</v>
      </c>
      <c r="E69" s="51">
        <v>3293</v>
      </c>
      <c r="F69" s="9" t="s">
        <v>61</v>
      </c>
      <c r="G69" s="9"/>
    </row>
    <row r="70" spans="1:7" x14ac:dyDescent="0.25">
      <c r="A70" s="14" t="s">
        <v>14</v>
      </c>
      <c r="B70" s="60"/>
      <c r="C70" s="70"/>
      <c r="D70" s="120">
        <f>D69</f>
        <v>338.92</v>
      </c>
      <c r="E70" s="58"/>
      <c r="F70" s="59"/>
      <c r="G70" s="59"/>
    </row>
    <row r="71" spans="1:7" x14ac:dyDescent="0.25">
      <c r="A71" s="51" t="s">
        <v>101</v>
      </c>
      <c r="B71" s="49">
        <v>62296711978</v>
      </c>
      <c r="C71" s="29" t="s">
        <v>24</v>
      </c>
      <c r="D71" s="121">
        <f>6.4+7.2</f>
        <v>13.600000000000001</v>
      </c>
      <c r="E71" s="50">
        <v>3293</v>
      </c>
      <c r="F71" s="26" t="s">
        <v>61</v>
      </c>
      <c r="G71" s="27"/>
    </row>
    <row r="72" spans="1:7" x14ac:dyDescent="0.25">
      <c r="A72" s="14" t="s">
        <v>14</v>
      </c>
      <c r="B72" s="60"/>
      <c r="C72" s="61"/>
      <c r="D72" s="111">
        <f>D71</f>
        <v>13.600000000000001</v>
      </c>
      <c r="E72" s="58"/>
      <c r="F72" s="62"/>
      <c r="G72" s="56"/>
    </row>
    <row r="73" spans="1:7" x14ac:dyDescent="0.25">
      <c r="A73" s="51" t="s">
        <v>102</v>
      </c>
      <c r="B73" s="49">
        <v>41112127430</v>
      </c>
      <c r="C73" s="66" t="s">
        <v>24</v>
      </c>
      <c r="D73" s="121">
        <v>9.34</v>
      </c>
      <c r="E73" s="50">
        <v>3293</v>
      </c>
      <c r="F73" s="26" t="s">
        <v>61</v>
      </c>
      <c r="G73" s="27" t="s">
        <v>5</v>
      </c>
    </row>
    <row r="74" spans="1:7" x14ac:dyDescent="0.25">
      <c r="A74" s="14" t="s">
        <v>14</v>
      </c>
      <c r="B74" s="60"/>
      <c r="C74" s="82"/>
      <c r="D74" s="111">
        <f>D73</f>
        <v>9.34</v>
      </c>
      <c r="E74" s="62"/>
      <c r="F74" s="62"/>
      <c r="G74" s="56"/>
    </row>
    <row r="75" spans="1:7" x14ac:dyDescent="0.25">
      <c r="A75" s="51" t="s">
        <v>103</v>
      </c>
      <c r="B75" s="49">
        <v>94989605030</v>
      </c>
      <c r="C75" s="66" t="s">
        <v>24</v>
      </c>
      <c r="D75" s="121">
        <v>9.18</v>
      </c>
      <c r="E75" s="50">
        <v>3293</v>
      </c>
      <c r="F75" s="26" t="s">
        <v>61</v>
      </c>
      <c r="G75" s="27"/>
    </row>
    <row r="76" spans="1:7" x14ac:dyDescent="0.25">
      <c r="A76" s="14" t="s">
        <v>14</v>
      </c>
      <c r="B76" s="60"/>
      <c r="C76" s="82"/>
      <c r="D76" s="111">
        <f>D75</f>
        <v>9.18</v>
      </c>
      <c r="E76" s="62"/>
      <c r="F76" s="62"/>
      <c r="G76" s="56"/>
    </row>
    <row r="77" spans="1:7" x14ac:dyDescent="0.25">
      <c r="A77" s="51" t="s">
        <v>106</v>
      </c>
      <c r="B77" s="49">
        <v>94124811986</v>
      </c>
      <c r="C77" s="66" t="s">
        <v>24</v>
      </c>
      <c r="D77" s="121">
        <v>4.2</v>
      </c>
      <c r="E77" s="50">
        <v>3293</v>
      </c>
      <c r="F77" s="26" t="s">
        <v>61</v>
      </c>
      <c r="G77" s="27"/>
    </row>
    <row r="78" spans="1:7" x14ac:dyDescent="0.25">
      <c r="A78" s="14" t="s">
        <v>14</v>
      </c>
      <c r="B78" s="60"/>
      <c r="C78" s="82"/>
      <c r="D78" s="111">
        <f>D77</f>
        <v>4.2</v>
      </c>
      <c r="E78" s="62"/>
      <c r="F78" s="62"/>
      <c r="G78" s="56"/>
    </row>
    <row r="79" spans="1:7" x14ac:dyDescent="0.25">
      <c r="A79" s="51" t="s">
        <v>107</v>
      </c>
      <c r="B79" s="49" t="s">
        <v>108</v>
      </c>
      <c r="C79" s="66" t="s">
        <v>24</v>
      </c>
      <c r="D79" s="121">
        <v>5.18</v>
      </c>
      <c r="E79" s="50">
        <v>3293</v>
      </c>
      <c r="F79" s="26" t="s">
        <v>61</v>
      </c>
      <c r="G79" s="27"/>
    </row>
    <row r="80" spans="1:7" x14ac:dyDescent="0.25">
      <c r="A80" s="14" t="s">
        <v>14</v>
      </c>
      <c r="B80" s="60"/>
      <c r="C80" s="82"/>
      <c r="D80" s="111">
        <f>D79</f>
        <v>5.18</v>
      </c>
      <c r="E80" s="62"/>
      <c r="F80" s="62"/>
      <c r="G80" s="56"/>
    </row>
    <row r="81" spans="1:7" x14ac:dyDescent="0.25">
      <c r="A81" s="51" t="s">
        <v>57</v>
      </c>
      <c r="B81" s="49">
        <v>46108893754</v>
      </c>
      <c r="C81" s="66" t="s">
        <v>24</v>
      </c>
      <c r="D81" s="121">
        <f>7.17+106.9</f>
        <v>114.07000000000001</v>
      </c>
      <c r="E81" s="50">
        <v>3293</v>
      </c>
      <c r="F81" s="26" t="s">
        <v>61</v>
      </c>
      <c r="G81" s="27"/>
    </row>
    <row r="82" spans="1:7" x14ac:dyDescent="0.25">
      <c r="A82" s="14" t="s">
        <v>14</v>
      </c>
      <c r="B82" s="60"/>
      <c r="C82" s="82"/>
      <c r="D82" s="111">
        <f>D81</f>
        <v>114.07000000000001</v>
      </c>
      <c r="E82" s="62"/>
      <c r="F82" s="62"/>
      <c r="G82" s="56"/>
    </row>
    <row r="83" spans="1:7" x14ac:dyDescent="0.25">
      <c r="A83" s="51" t="s">
        <v>123</v>
      </c>
      <c r="B83" s="103">
        <v>4402117922</v>
      </c>
      <c r="C83" s="66" t="s">
        <v>24</v>
      </c>
      <c r="D83" s="121">
        <v>7.77</v>
      </c>
      <c r="E83" s="50">
        <v>3293</v>
      </c>
      <c r="F83" s="26" t="s">
        <v>61</v>
      </c>
      <c r="G83" s="28"/>
    </row>
    <row r="84" spans="1:7" x14ac:dyDescent="0.25">
      <c r="A84" s="14" t="s">
        <v>14</v>
      </c>
      <c r="B84" s="60"/>
      <c r="C84" s="82"/>
      <c r="D84" s="111">
        <f>D83</f>
        <v>7.77</v>
      </c>
      <c r="E84" s="8"/>
      <c r="F84" s="8"/>
      <c r="G84" s="28"/>
    </row>
    <row r="85" spans="1:7" x14ac:dyDescent="0.25">
      <c r="A85" s="51" t="s">
        <v>78</v>
      </c>
      <c r="B85" s="49" t="s">
        <v>29</v>
      </c>
      <c r="C85" s="66" t="s">
        <v>79</v>
      </c>
      <c r="D85" s="122">
        <v>625</v>
      </c>
      <c r="E85" s="50">
        <v>3299</v>
      </c>
      <c r="F85" s="26" t="s">
        <v>80</v>
      </c>
      <c r="G85" s="27" t="s">
        <v>131</v>
      </c>
    </row>
    <row r="86" spans="1:7" x14ac:dyDescent="0.25">
      <c r="A86" s="14" t="s">
        <v>14</v>
      </c>
      <c r="B86" s="60"/>
      <c r="C86" s="82"/>
      <c r="D86" s="111">
        <f>D85</f>
        <v>625</v>
      </c>
      <c r="E86" s="62"/>
      <c r="F86" s="62"/>
      <c r="G86" s="56"/>
    </row>
    <row r="87" spans="1:7" x14ac:dyDescent="0.25">
      <c r="A87" s="51" t="s">
        <v>110</v>
      </c>
      <c r="B87" s="49">
        <v>90633715804</v>
      </c>
      <c r="C87" s="66" t="s">
        <v>24</v>
      </c>
      <c r="D87" s="121">
        <v>530.09</v>
      </c>
      <c r="E87" s="50">
        <v>3721</v>
      </c>
      <c r="F87" s="26" t="s">
        <v>81</v>
      </c>
      <c r="G87" s="27" t="s">
        <v>126</v>
      </c>
    </row>
    <row r="88" spans="1:7" x14ac:dyDescent="0.25">
      <c r="A88" s="14" t="s">
        <v>14</v>
      </c>
      <c r="B88" s="60"/>
      <c r="C88" s="82"/>
      <c r="D88" s="111">
        <f>D87</f>
        <v>530.09</v>
      </c>
      <c r="E88" s="62"/>
      <c r="F88" s="62"/>
      <c r="G88" s="56"/>
    </row>
    <row r="89" spans="1:7" x14ac:dyDescent="0.25">
      <c r="A89" s="50" t="s">
        <v>59</v>
      </c>
      <c r="B89" s="48">
        <v>92963223473</v>
      </c>
      <c r="C89" s="29" t="s">
        <v>24</v>
      </c>
      <c r="D89" s="102">
        <v>21.24</v>
      </c>
      <c r="E89" s="8">
        <v>3431</v>
      </c>
      <c r="F89" s="8" t="s">
        <v>62</v>
      </c>
      <c r="G89" s="28"/>
    </row>
    <row r="90" spans="1:7" x14ac:dyDescent="0.25">
      <c r="A90" s="14" t="s">
        <v>14</v>
      </c>
      <c r="B90" s="60"/>
      <c r="C90" s="30"/>
      <c r="D90" s="115">
        <f>D89</f>
        <v>21.24</v>
      </c>
      <c r="E90" s="8"/>
      <c r="F90" s="8"/>
      <c r="G90" s="28"/>
    </row>
    <row r="91" spans="1:7" s="13" customFormat="1" x14ac:dyDescent="0.25">
      <c r="A91" s="27" t="s">
        <v>32</v>
      </c>
      <c r="B91" s="24">
        <v>18683136487</v>
      </c>
      <c r="C91" s="29" t="s">
        <v>24</v>
      </c>
      <c r="D91" s="114">
        <v>168</v>
      </c>
      <c r="E91" s="25">
        <v>3295</v>
      </c>
      <c r="F91" s="25" t="s">
        <v>23</v>
      </c>
      <c r="G91" s="52"/>
    </row>
    <row r="92" spans="1:7" s="13" customFormat="1" x14ac:dyDescent="0.25">
      <c r="A92" s="17" t="s">
        <v>14</v>
      </c>
      <c r="B92" s="73"/>
      <c r="C92" s="75"/>
      <c r="D92" s="111">
        <f>D91</f>
        <v>168</v>
      </c>
      <c r="E92" s="15"/>
      <c r="F92" s="15"/>
      <c r="G92" s="17"/>
    </row>
    <row r="93" spans="1:7" s="13" customFormat="1" x14ac:dyDescent="0.25">
      <c r="A93" s="27" t="s">
        <v>87</v>
      </c>
      <c r="B93" s="6">
        <v>64645054565</v>
      </c>
      <c r="C93" s="29" t="s">
        <v>24</v>
      </c>
      <c r="D93" s="114">
        <v>668.75</v>
      </c>
      <c r="E93" s="25">
        <v>4221</v>
      </c>
      <c r="F93" s="25" t="s">
        <v>82</v>
      </c>
      <c r="G93" s="27" t="s">
        <v>132</v>
      </c>
    </row>
    <row r="94" spans="1:7" s="13" customFormat="1" x14ac:dyDescent="0.25">
      <c r="A94" s="17" t="s">
        <v>14</v>
      </c>
      <c r="B94" s="60"/>
      <c r="C94" s="78"/>
      <c r="D94" s="109">
        <f>D93</f>
        <v>668.75</v>
      </c>
      <c r="E94" s="14"/>
      <c r="F94" s="15"/>
      <c r="G94" s="17"/>
    </row>
    <row r="95" spans="1:7" s="13" customFormat="1" x14ac:dyDescent="0.25">
      <c r="A95" s="50" t="s">
        <v>119</v>
      </c>
      <c r="B95" s="48">
        <v>89811416156</v>
      </c>
      <c r="C95" s="81" t="s">
        <v>24</v>
      </c>
      <c r="D95" s="114">
        <v>162.5</v>
      </c>
      <c r="E95" s="25">
        <v>3213</v>
      </c>
      <c r="F95" s="25" t="s">
        <v>124</v>
      </c>
      <c r="G95" s="27" t="s">
        <v>5</v>
      </c>
    </row>
    <row r="96" spans="1:7" s="13" customFormat="1" x14ac:dyDescent="0.25">
      <c r="A96" s="14" t="s">
        <v>14</v>
      </c>
      <c r="B96" s="60"/>
      <c r="C96" s="78"/>
      <c r="D96" s="109">
        <f>D95</f>
        <v>162.5</v>
      </c>
      <c r="E96" s="14"/>
      <c r="F96" s="15"/>
      <c r="G96" s="17"/>
    </row>
    <row r="97" spans="1:7" s="13" customFormat="1" x14ac:dyDescent="0.25">
      <c r="A97" t="s">
        <v>120</v>
      </c>
      <c r="B97" s="48">
        <v>11578972258</v>
      </c>
      <c r="C97" s="81" t="s">
        <v>24</v>
      </c>
      <c r="D97" s="114">
        <v>747.84</v>
      </c>
      <c r="E97" s="50">
        <v>3213</v>
      </c>
      <c r="F97" s="26" t="s">
        <v>114</v>
      </c>
      <c r="G97" s="27" t="s">
        <v>126</v>
      </c>
    </row>
    <row r="98" spans="1:7" s="13" customFormat="1" x14ac:dyDescent="0.25">
      <c r="A98" s="14" t="s">
        <v>14</v>
      </c>
      <c r="B98" s="60"/>
      <c r="C98" s="80"/>
      <c r="D98" s="111">
        <f>D97</f>
        <v>747.84</v>
      </c>
      <c r="E98" s="14"/>
      <c r="F98" s="16"/>
      <c r="G98" s="17"/>
    </row>
    <row r="99" spans="1:7" s="13" customFormat="1" x14ac:dyDescent="0.25">
      <c r="A99" s="25" t="s">
        <v>121</v>
      </c>
      <c r="B99" s="49">
        <v>23642434000</v>
      </c>
      <c r="C99" s="81" t="s">
        <v>24</v>
      </c>
      <c r="D99" s="114">
        <v>2525</v>
      </c>
      <c r="E99" s="50">
        <v>3233</v>
      </c>
      <c r="F99" s="26" t="s">
        <v>115</v>
      </c>
      <c r="G99" s="27" t="s">
        <v>127</v>
      </c>
    </row>
    <row r="100" spans="1:7" s="13" customFormat="1" x14ac:dyDescent="0.25">
      <c r="A100" s="14" t="s">
        <v>14</v>
      </c>
      <c r="B100" s="60"/>
      <c r="C100" s="80"/>
      <c r="D100" s="111">
        <f>D99</f>
        <v>2525</v>
      </c>
      <c r="E100" s="14"/>
      <c r="F100" s="16"/>
      <c r="G100" s="17"/>
    </row>
    <row r="101" spans="1:7" ht="29.25" customHeight="1" x14ac:dyDescent="0.25">
      <c r="A101" s="85" t="s">
        <v>33</v>
      </c>
      <c r="B101" s="85"/>
      <c r="C101" s="85"/>
      <c r="D101" s="105">
        <f>D8+D10+D12+D20+D23+D26+D33+D35+D41+D49+D51+D53+D55+D57+D60+D66+D68+D70+D72+D74+D90+D92+D94+D14+D16+D18+D28+D30+D37+D45+D47+D62+D64+D76+D78+D80+D82+D86+D88+D96+D98+D100+D43+D84</f>
        <v>38387.479999999989</v>
      </c>
    </row>
  </sheetData>
  <autoFilter ref="E1:E101"/>
  <mergeCells count="6">
    <mergeCell ref="A101:C101"/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A16" sqref="A16"/>
    </sheetView>
  </sheetViews>
  <sheetFormatPr defaultRowHeight="15" x14ac:dyDescent="0.25"/>
  <cols>
    <col min="1" max="1" width="71.7109375" customWidth="1"/>
    <col min="2" max="2" width="21.85546875" style="106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93" t="s">
        <v>2</v>
      </c>
      <c r="C1" s="93"/>
      <c r="D1" s="93"/>
      <c r="E1" s="93"/>
      <c r="F1" s="93"/>
    </row>
    <row r="2" spans="1:6" x14ac:dyDescent="0.25">
      <c r="A2" t="s">
        <v>1</v>
      </c>
      <c r="B2" s="94" t="s">
        <v>63</v>
      </c>
      <c r="C2" s="94"/>
      <c r="D2" s="94"/>
      <c r="E2" s="94"/>
      <c r="F2" s="94"/>
    </row>
    <row r="4" spans="1:6" x14ac:dyDescent="0.25">
      <c r="A4" t="s">
        <v>9</v>
      </c>
      <c r="B4" s="104" t="s">
        <v>11</v>
      </c>
    </row>
    <row r="6" spans="1:6" ht="31.5" customHeight="1" x14ac:dyDescent="0.25">
      <c r="A6" s="57" t="s">
        <v>3</v>
      </c>
      <c r="B6" s="83" t="s">
        <v>7</v>
      </c>
      <c r="C6" s="91" t="s">
        <v>8</v>
      </c>
      <c r="D6" s="92"/>
      <c r="E6" s="84" t="s">
        <v>46</v>
      </c>
    </row>
    <row r="7" spans="1:6" ht="15" customHeight="1" x14ac:dyDescent="0.25">
      <c r="A7" s="50" t="s">
        <v>68</v>
      </c>
      <c r="B7" s="50">
        <v>375</v>
      </c>
      <c r="C7" s="50">
        <v>3235</v>
      </c>
      <c r="D7" s="26" t="s">
        <v>19</v>
      </c>
      <c r="E7" s="23" t="s">
        <v>5</v>
      </c>
    </row>
    <row r="8" spans="1:6" ht="15" customHeight="1" x14ac:dyDescent="0.25">
      <c r="A8" s="51" t="s">
        <v>68</v>
      </c>
      <c r="B8" s="51">
        <v>4031.2</v>
      </c>
      <c r="C8" s="51">
        <v>3299</v>
      </c>
      <c r="D8" s="9" t="s">
        <v>77</v>
      </c>
      <c r="E8" s="4" t="s">
        <v>133</v>
      </c>
    </row>
    <row r="9" spans="1:6" ht="15" customHeight="1" x14ac:dyDescent="0.25">
      <c r="A9" s="51" t="s">
        <v>70</v>
      </c>
      <c r="B9" s="51">
        <v>916.36</v>
      </c>
      <c r="C9" s="51">
        <v>3237</v>
      </c>
      <c r="D9" s="9" t="s">
        <v>73</v>
      </c>
      <c r="E9" s="4" t="s">
        <v>126</v>
      </c>
    </row>
    <row r="10" spans="1:6" ht="15" customHeight="1" x14ac:dyDescent="0.25">
      <c r="A10" s="51" t="s">
        <v>71</v>
      </c>
      <c r="B10" s="51">
        <v>557.63</v>
      </c>
      <c r="C10" s="51">
        <v>3237</v>
      </c>
      <c r="D10" s="9" t="s">
        <v>73</v>
      </c>
      <c r="E10" s="4" t="s">
        <v>126</v>
      </c>
    </row>
    <row r="11" spans="1:6" ht="15" customHeight="1" x14ac:dyDescent="0.25">
      <c r="A11" s="51" t="s">
        <v>72</v>
      </c>
      <c r="B11" s="51">
        <v>453.39</v>
      </c>
      <c r="C11" s="51">
        <v>3237</v>
      </c>
      <c r="D11" s="9" t="s">
        <v>74</v>
      </c>
      <c r="E11" s="4"/>
    </row>
    <row r="12" spans="1:6" ht="15" customHeight="1" x14ac:dyDescent="0.25">
      <c r="A12" s="51" t="s">
        <v>75</v>
      </c>
      <c r="B12" s="51">
        <v>1396.88</v>
      </c>
      <c r="C12" s="51">
        <v>3239</v>
      </c>
      <c r="D12" s="9" t="s">
        <v>112</v>
      </c>
      <c r="E12" s="4" t="s">
        <v>125</v>
      </c>
    </row>
    <row r="13" spans="1:6" ht="15" customHeight="1" x14ac:dyDescent="0.25">
      <c r="A13" s="51" t="s">
        <v>104</v>
      </c>
      <c r="B13" s="51">
        <v>39.909999999999997</v>
      </c>
      <c r="C13" s="51">
        <v>3293</v>
      </c>
      <c r="D13" s="9" t="s">
        <v>61</v>
      </c>
      <c r="E13" s="4"/>
    </row>
    <row r="14" spans="1:6" ht="15" customHeight="1" x14ac:dyDescent="0.25">
      <c r="A14" s="51" t="s">
        <v>105</v>
      </c>
      <c r="B14" s="51">
        <v>29</v>
      </c>
      <c r="C14" s="51">
        <v>3293</v>
      </c>
      <c r="D14" s="9" t="s">
        <v>61</v>
      </c>
      <c r="E14" s="4"/>
    </row>
    <row r="15" spans="1:6" ht="15" customHeight="1" x14ac:dyDescent="0.25">
      <c r="A15" s="51" t="s">
        <v>109</v>
      </c>
      <c r="B15" s="51">
        <v>123</v>
      </c>
      <c r="C15" s="51">
        <v>3293</v>
      </c>
      <c r="D15" s="9" t="s">
        <v>61</v>
      </c>
      <c r="E15" s="4"/>
    </row>
    <row r="16" spans="1:6" s="13" customFormat="1" x14ac:dyDescent="0.25">
      <c r="A16" s="14" t="s">
        <v>14</v>
      </c>
      <c r="B16" s="14">
        <f>SUM(B7:B15)</f>
        <v>7922.37</v>
      </c>
      <c r="C16" s="14"/>
      <c r="D16" s="16"/>
      <c r="E16" s="16"/>
    </row>
    <row r="17" spans="1:2" ht="30" customHeight="1" x14ac:dyDescent="0.25">
      <c r="A17" s="36" t="s">
        <v>34</v>
      </c>
      <c r="B17" s="105">
        <f>B16</f>
        <v>7922.37</v>
      </c>
    </row>
  </sheetData>
  <mergeCells count="3">
    <mergeCell ref="C6:D6"/>
    <mergeCell ref="B1:F1"/>
    <mergeCell ref="B2:F2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C28" sqref="C28"/>
    </sheetView>
  </sheetViews>
  <sheetFormatPr defaultRowHeight="15" x14ac:dyDescent="0.25"/>
  <cols>
    <col min="1" max="1" width="43.5703125" customWidth="1"/>
    <col min="2" max="2" width="21.42578125" style="42" customWidth="1"/>
    <col min="3" max="3" width="16.42578125" customWidth="1"/>
    <col min="4" max="4" width="68.7109375" customWidth="1"/>
    <col min="5" max="5" width="9.140625" customWidth="1"/>
  </cols>
  <sheetData>
    <row r="1" spans="1:5" x14ac:dyDescent="0.25">
      <c r="A1" t="s">
        <v>0</v>
      </c>
      <c r="B1" s="93" t="s">
        <v>2</v>
      </c>
      <c r="C1" s="93"/>
      <c r="D1" s="93"/>
      <c r="E1" s="93"/>
    </row>
    <row r="2" spans="1:5" x14ac:dyDescent="0.25">
      <c r="A2" t="s">
        <v>1</v>
      </c>
      <c r="B2" s="94" t="s">
        <v>63</v>
      </c>
      <c r="C2" s="94"/>
      <c r="D2" s="94"/>
      <c r="E2" s="94"/>
    </row>
    <row r="4" spans="1:5" x14ac:dyDescent="0.25">
      <c r="A4" t="s">
        <v>9</v>
      </c>
      <c r="B4" s="41" t="s">
        <v>12</v>
      </c>
    </row>
    <row r="6" spans="1:5" ht="31.5" customHeight="1" x14ac:dyDescent="0.25">
      <c r="A6" s="35" t="s">
        <v>3</v>
      </c>
      <c r="B6" s="43" t="s">
        <v>7</v>
      </c>
      <c r="C6" s="95" t="s">
        <v>8</v>
      </c>
      <c r="D6" s="96"/>
    </row>
    <row r="7" spans="1:5" x14ac:dyDescent="0.25">
      <c r="A7" s="10" t="s">
        <v>36</v>
      </c>
      <c r="B7" s="44">
        <v>130584.03</v>
      </c>
      <c r="C7" s="22">
        <v>3111</v>
      </c>
      <c r="D7" s="23" t="s">
        <v>13</v>
      </c>
    </row>
    <row r="8" spans="1:5" s="13" customFormat="1" x14ac:dyDescent="0.25">
      <c r="A8" s="17" t="s">
        <v>14</v>
      </c>
      <c r="B8" s="45">
        <f>B7</f>
        <v>130584.03</v>
      </c>
      <c r="C8" s="15"/>
      <c r="D8" s="16"/>
    </row>
    <row r="9" spans="1:5" x14ac:dyDescent="0.25">
      <c r="A9" s="10" t="s">
        <v>36</v>
      </c>
      <c r="B9" s="44">
        <v>21546.400000000001</v>
      </c>
      <c r="C9" s="34">
        <v>3132</v>
      </c>
      <c r="D9" s="23" t="s">
        <v>15</v>
      </c>
    </row>
    <row r="10" spans="1:5" s="13" customFormat="1" x14ac:dyDescent="0.25">
      <c r="A10" s="17" t="s">
        <v>14</v>
      </c>
      <c r="B10" s="63">
        <f>B9</f>
        <v>21546.400000000001</v>
      </c>
      <c r="C10" s="14"/>
      <c r="D10" s="16"/>
    </row>
    <row r="11" spans="1:5" s="13" customFormat="1" hidden="1" x14ac:dyDescent="0.25">
      <c r="A11" s="11" t="s">
        <v>36</v>
      </c>
      <c r="B11" s="69" t="s">
        <v>5</v>
      </c>
      <c r="C11" s="3">
        <v>3121</v>
      </c>
      <c r="D11" s="4" t="s">
        <v>50</v>
      </c>
    </row>
    <row r="12" spans="1:5" s="13" customFormat="1" hidden="1" x14ac:dyDescent="0.25">
      <c r="A12" s="17" t="s">
        <v>14</v>
      </c>
      <c r="B12" s="63" t="str">
        <f>B11</f>
        <v xml:space="preserve"> </v>
      </c>
      <c r="C12" s="12"/>
      <c r="D12" s="54"/>
    </row>
    <row r="13" spans="1:5" s="13" customFormat="1" x14ac:dyDescent="0.25">
      <c r="A13" s="10" t="s">
        <v>36</v>
      </c>
      <c r="B13" s="44">
        <v>445.37</v>
      </c>
      <c r="C13" s="34">
        <v>3121</v>
      </c>
      <c r="D13" s="23" t="s">
        <v>64</v>
      </c>
    </row>
    <row r="14" spans="1:5" s="13" customFormat="1" x14ac:dyDescent="0.25">
      <c r="A14" s="17" t="s">
        <v>14</v>
      </c>
      <c r="B14" s="63">
        <f>B13</f>
        <v>445.37</v>
      </c>
      <c r="C14" s="12"/>
      <c r="D14" s="54"/>
    </row>
    <row r="15" spans="1:5" x14ac:dyDescent="0.25">
      <c r="A15" s="10" t="s">
        <v>36</v>
      </c>
      <c r="B15" s="44">
        <v>4080.41</v>
      </c>
      <c r="C15" s="22">
        <v>3211</v>
      </c>
      <c r="D15" s="23" t="s">
        <v>16</v>
      </c>
    </row>
    <row r="16" spans="1:5" s="13" customFormat="1" x14ac:dyDescent="0.25">
      <c r="A16" s="17" t="s">
        <v>14</v>
      </c>
      <c r="B16" s="45">
        <f>B15</f>
        <v>4080.41</v>
      </c>
      <c r="C16" s="15" t="s">
        <v>5</v>
      </c>
      <c r="D16" s="16" t="s">
        <v>5</v>
      </c>
    </row>
    <row r="17" spans="1:4" s="13" customFormat="1" x14ac:dyDescent="0.25">
      <c r="A17" s="10" t="s">
        <v>36</v>
      </c>
      <c r="B17" s="44">
        <v>4084.03</v>
      </c>
      <c r="C17" s="22">
        <v>3213</v>
      </c>
      <c r="D17" s="23" t="s">
        <v>122</v>
      </c>
    </row>
    <row r="18" spans="1:4" s="13" customFormat="1" x14ac:dyDescent="0.25">
      <c r="A18" s="17" t="s">
        <v>14</v>
      </c>
      <c r="B18" s="45">
        <f>B17</f>
        <v>4084.03</v>
      </c>
      <c r="C18" s="12"/>
      <c r="D18" s="54"/>
    </row>
    <row r="19" spans="1:4" x14ac:dyDescent="0.25">
      <c r="A19" s="10" t="s">
        <v>36</v>
      </c>
      <c r="B19" s="44">
        <v>1503.9</v>
      </c>
      <c r="C19" s="22">
        <v>3212</v>
      </c>
      <c r="D19" s="23" t="s">
        <v>17</v>
      </c>
    </row>
    <row r="20" spans="1:4" s="13" customFormat="1" x14ac:dyDescent="0.25">
      <c r="A20" s="17" t="s">
        <v>14</v>
      </c>
      <c r="B20" s="45">
        <f>B19</f>
        <v>1503.9</v>
      </c>
      <c r="C20" s="15"/>
      <c r="D20" s="16"/>
    </row>
    <row r="21" spans="1:4" s="13" customFormat="1" hidden="1" x14ac:dyDescent="0.25">
      <c r="A21" s="10" t="s">
        <v>36</v>
      </c>
      <c r="B21" s="44" t="s">
        <v>5</v>
      </c>
      <c r="C21" s="34">
        <v>3214</v>
      </c>
      <c r="D21" s="23" t="s">
        <v>51</v>
      </c>
    </row>
    <row r="22" spans="1:4" s="13" customFormat="1" hidden="1" x14ac:dyDescent="0.25">
      <c r="A22" s="17" t="s">
        <v>14</v>
      </c>
      <c r="B22" s="45" t="str">
        <f>B21</f>
        <v xml:space="preserve"> </v>
      </c>
      <c r="C22" s="14"/>
      <c r="D22" s="16"/>
    </row>
    <row r="23" spans="1:4" x14ac:dyDescent="0.25">
      <c r="A23" s="10" t="s">
        <v>36</v>
      </c>
      <c r="B23" s="44">
        <v>2115.11</v>
      </c>
      <c r="C23" s="22">
        <v>3241</v>
      </c>
      <c r="D23" s="23" t="s">
        <v>22</v>
      </c>
    </row>
    <row r="24" spans="1:4" x14ac:dyDescent="0.25">
      <c r="A24" s="17" t="s">
        <v>14</v>
      </c>
      <c r="B24" s="45">
        <f>B23</f>
        <v>2115.11</v>
      </c>
      <c r="C24" s="98"/>
      <c r="D24" s="99"/>
    </row>
    <row r="25" spans="1:4" ht="18.75" customHeight="1" x14ac:dyDescent="0.25">
      <c r="A25" s="11" t="s">
        <v>36</v>
      </c>
      <c r="B25" s="69">
        <v>1052.68</v>
      </c>
      <c r="C25" s="3">
        <v>3291</v>
      </c>
      <c r="D25" s="71" t="s">
        <v>76</v>
      </c>
    </row>
    <row r="26" spans="1:4" s="20" customFormat="1" x14ac:dyDescent="0.25">
      <c r="A26" s="17" t="s">
        <v>14</v>
      </c>
      <c r="B26" s="45">
        <f>B25</f>
        <v>1052.68</v>
      </c>
      <c r="C26" s="18"/>
      <c r="D26" s="19"/>
    </row>
    <row r="27" spans="1:4" ht="29.25" customHeight="1" x14ac:dyDescent="0.25">
      <c r="A27" s="38" t="s">
        <v>35</v>
      </c>
      <c r="B27" s="46">
        <f>B8+B10+B16+B20+B26+B14+B24+B18</f>
        <v>165411.92999999996</v>
      </c>
    </row>
  </sheetData>
  <autoFilter ref="C1:C27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A16" sqref="A16"/>
    </sheetView>
  </sheetViews>
  <sheetFormatPr defaultRowHeight="15" x14ac:dyDescent="0.25"/>
  <cols>
    <col min="1" max="1" width="45.140625" customWidth="1"/>
    <col min="2" max="2" width="18.28515625" style="42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93" t="s">
        <v>2</v>
      </c>
      <c r="C1" s="93"/>
      <c r="D1" s="93"/>
    </row>
    <row r="2" spans="1:6" x14ac:dyDescent="0.25">
      <c r="A2" t="s">
        <v>1</v>
      </c>
      <c r="B2" s="97" t="s">
        <v>63</v>
      </c>
      <c r="C2" s="97"/>
      <c r="D2" s="97"/>
    </row>
    <row r="4" spans="1:6" x14ac:dyDescent="0.25">
      <c r="A4" t="s">
        <v>9</v>
      </c>
      <c r="B4" s="93" t="s">
        <v>38</v>
      </c>
      <c r="C4" s="93"/>
      <c r="D4" s="93"/>
    </row>
    <row r="5" spans="1:6" x14ac:dyDescent="0.25">
      <c r="C5" s="1"/>
    </row>
    <row r="6" spans="1:6" ht="29.25" customHeight="1" x14ac:dyDescent="0.25">
      <c r="A6" s="35" t="s">
        <v>3</v>
      </c>
      <c r="B6" s="43" t="s">
        <v>7</v>
      </c>
      <c r="C6" s="95" t="s">
        <v>8</v>
      </c>
      <c r="D6" s="96"/>
      <c r="E6" s="1" t="s">
        <v>5</v>
      </c>
      <c r="F6" s="1"/>
    </row>
    <row r="7" spans="1:6" x14ac:dyDescent="0.25">
      <c r="A7" s="34" t="s">
        <v>29</v>
      </c>
      <c r="B7" s="47" t="s">
        <v>29</v>
      </c>
      <c r="C7" s="22" t="s">
        <v>29</v>
      </c>
      <c r="D7" s="23"/>
    </row>
    <row r="8" spans="1:6" s="13" customFormat="1" x14ac:dyDescent="0.25">
      <c r="A8" s="14" t="s">
        <v>14</v>
      </c>
      <c r="B8" s="31" t="s">
        <v>29</v>
      </c>
      <c r="C8" s="15"/>
      <c r="D8" s="16"/>
    </row>
    <row r="9" spans="1:6" ht="29.25" customHeight="1" x14ac:dyDescent="0.25">
      <c r="A9" s="39" t="s">
        <v>37</v>
      </c>
      <c r="B9" s="37" t="s">
        <v>29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2024-10-03T12:40:49Z</cp:lastPrinted>
  <dcterms:created xsi:type="dcterms:W3CDTF">2024-02-14T09:37:48Z</dcterms:created>
  <dcterms:modified xsi:type="dcterms:W3CDTF">2024-11-08T12:31:00Z</dcterms:modified>
</cp:coreProperties>
</file>